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1"/>
  </bookViews>
  <sheets>
    <sheet name="Инструкция" sheetId="1" r:id="rId1"/>
    <sheet name="Реестр Актемра" sheetId="2" r:id="rId2"/>
    <sheet name="Печать" sheetId="3" r:id="rId3"/>
    <sheet name="Лист1" sheetId="4" state="hidden" r:id="rId4"/>
  </sheets>
  <definedNames/>
  <calcPr fullCalcOnLoad="1"/>
</workbook>
</file>

<file path=xl/comments2.xml><?xml version="1.0" encoding="utf-8"?>
<comments xmlns="http://schemas.openxmlformats.org/spreadsheetml/2006/main">
  <authors>
    <author>Jury</author>
  </authors>
  <commentList>
    <comment ref="C7" authorId="0">
      <text>
        <r>
          <rPr>
            <b/>
            <sz val="9"/>
            <rFont val="Tahoma"/>
            <family val="2"/>
          </rPr>
          <t>Написать вручную</t>
        </r>
      </text>
    </comment>
    <comment ref="E7" authorId="0">
      <text>
        <r>
          <rPr>
            <sz val="9"/>
            <rFont val="Tahoma"/>
            <family val="2"/>
          </rPr>
          <t>Написать вручную, значения ограничены списком от 10 до 110 кг</t>
        </r>
      </text>
    </comment>
    <comment ref="F7" authorId="0">
      <text>
        <r>
          <rPr>
            <b/>
            <sz val="9"/>
            <rFont val="Tahoma"/>
            <family val="2"/>
          </rPr>
          <t>Выбрать из выпадающего списка</t>
        </r>
      </text>
    </comment>
    <comment ref="H7" authorId="0">
      <text>
        <r>
          <rPr>
            <sz val="9"/>
            <rFont val="Tahoma"/>
            <family val="2"/>
          </rPr>
          <t>Определяется автоматически</t>
        </r>
      </text>
    </comment>
    <comment ref="J7" authorId="0">
      <text>
        <r>
          <rPr>
            <sz val="9"/>
            <rFont val="Tahoma"/>
            <family val="2"/>
          </rPr>
          <t>Определяется автоматически</t>
        </r>
      </text>
    </comment>
    <comment ref="K7" authorId="0">
      <text>
        <r>
          <rPr>
            <b/>
            <sz val="9"/>
            <rFont val="Tahoma"/>
            <family val="2"/>
          </rPr>
          <t>Поставьте действительно назначенную дозировку</t>
        </r>
      </text>
    </comment>
    <comment ref="L7" authorId="0">
      <text>
        <r>
          <rPr>
            <sz val="9"/>
            <rFont val="Tahoma"/>
            <family val="2"/>
          </rPr>
          <t>Определяется автоматически оптимальное к-во флаконов 80 мг и 200 мг необходимых для 1 инфузии</t>
        </r>
      </text>
    </comment>
    <comment ref="D7" authorId="0">
      <text>
        <r>
          <rPr>
            <b/>
            <sz val="9"/>
            <rFont val="Tahoma"/>
            <family val="2"/>
          </rPr>
          <t>Написать вручную</t>
        </r>
      </text>
    </comment>
    <comment ref="H3" authorId="0">
      <text>
        <r>
          <rPr>
            <b/>
            <sz val="9"/>
            <rFont val="Tahoma"/>
            <family val="2"/>
          </rPr>
          <t xml:space="preserve">Задайте период, на который хотите определить потребность 
</t>
        </r>
        <r>
          <rPr>
            <sz val="9"/>
            <rFont val="Tahoma"/>
            <family val="2"/>
          </rPr>
          <t>(выпадающий список)</t>
        </r>
      </text>
    </comment>
    <comment ref="L3" authorId="0">
      <text>
        <r>
          <rPr>
            <sz val="9"/>
            <rFont val="Tahoma"/>
            <family val="2"/>
          </rPr>
          <t>К-во недель в этом периоде</t>
        </r>
      </text>
    </comment>
    <comment ref="R7" authorId="0">
      <text>
        <r>
          <rPr>
            <sz val="9"/>
            <rFont val="Tahoma"/>
            <family val="2"/>
          </rPr>
          <t>Определяется автоматически оптимальное к-во флаконов 80 мг и 200 мг, необходимых для проведения терапии в течение заданного периода времени</t>
        </r>
      </text>
    </comment>
    <comment ref="T7" authorId="0">
      <text>
        <r>
          <rPr>
            <sz val="9"/>
            <rFont val="Tahoma"/>
            <family val="2"/>
          </rPr>
          <t>Поставьте, сколько месяцев пациент будет лечиться в текущем году</t>
        </r>
      </text>
    </comment>
    <comment ref="W7" authorId="0">
      <text>
        <r>
          <rPr>
            <sz val="9"/>
            <rFont val="Tahoma"/>
            <family val="2"/>
          </rPr>
          <t>Сколько инфузий пациент уже получил в текущем году</t>
        </r>
      </text>
    </comment>
  </commentList>
</comments>
</file>

<file path=xl/sharedStrings.xml><?xml version="1.0" encoding="utf-8"?>
<sst xmlns="http://schemas.openxmlformats.org/spreadsheetml/2006/main" count="706" uniqueCount="77">
  <si>
    <t>Рекомендуется вводить внутривенно капельно в течение, как минимум, 1 ч.</t>
  </si>
  <si>
    <t>Ревматоидный артрит</t>
  </si>
  <si>
    <t>Полиартикулярный ювенильный идиопатический артрит</t>
  </si>
  <si>
    <t>Системный ювенильный идиопатический артрит</t>
  </si>
  <si>
    <t>Полиартикулярный ЮИА</t>
  </si>
  <si>
    <t>Системный ЮИА</t>
  </si>
  <si>
    <t>Ф.И.О.</t>
  </si>
  <si>
    <t>Диагноз</t>
  </si>
  <si>
    <t>Вес</t>
  </si>
  <si>
    <t>1 раз / 4 нед.</t>
  </si>
  <si>
    <t>1 раз / 2 нед.</t>
  </si>
  <si>
    <t>Год</t>
  </si>
  <si>
    <t>Доза</t>
  </si>
  <si>
    <t>фл. 80 мг</t>
  </si>
  <si>
    <t>фл. 200 мг</t>
  </si>
  <si>
    <t>80мг</t>
  </si>
  <si>
    <t>200мг</t>
  </si>
  <si>
    <t>1 - 80 мг + 2 -200 мг</t>
  </si>
  <si>
    <t>2 - 80 мг + 2 -200 мг</t>
  </si>
  <si>
    <t>3 - 80 мг + 2 -200 мг</t>
  </si>
  <si>
    <t>4 - 80 мг + 2 -200 мг</t>
  </si>
  <si>
    <t>1 - 80 мг + 3 -200 мг</t>
  </si>
  <si>
    <t>2 - 80 мг + 3 -200 мг</t>
  </si>
  <si>
    <t>3 - 80 мг + 3 -200 мг</t>
  </si>
  <si>
    <t>1 - 80 мг + 1 - 200 мг</t>
  </si>
  <si>
    <t>2 - 80 мг + 1 - 200 мг</t>
  </si>
  <si>
    <t>3 - 80 мг + 1 - 200 мг</t>
  </si>
  <si>
    <t>4 - 80 мг + 3 -200 мг</t>
  </si>
  <si>
    <t>более 110</t>
  </si>
  <si>
    <t>Вес, кг</t>
  </si>
  <si>
    <t>Вычисление</t>
  </si>
  <si>
    <t>Показания</t>
  </si>
  <si>
    <t>Кратность введения</t>
  </si>
  <si>
    <t>К-во фл. на 1 инф.</t>
  </si>
  <si>
    <t>80 мг</t>
  </si>
  <si>
    <t>200 мг</t>
  </si>
  <si>
    <t>№ п/п</t>
  </si>
  <si>
    <t>Внутривенно капельно в дозе 8 мг/кг 1 раз в четыре недели.</t>
  </si>
  <si>
    <t>Внутривенно капельно 1 раз в четыре недели.</t>
  </si>
  <si>
    <t>Внутривенно капельно 1 раз в две недели.</t>
  </si>
  <si>
    <t>пациентам с массой тела ≥30 кг – 8 мг/кг</t>
  </si>
  <si>
    <t>пациентам с массой тела &lt;30 кг – 10 мг/кг</t>
  </si>
  <si>
    <t>Доза назначена</t>
  </si>
  <si>
    <t>1 месяц</t>
  </si>
  <si>
    <t>1 квартал</t>
  </si>
  <si>
    <t>Полугодие</t>
  </si>
  <si>
    <t>Инф. в мес.</t>
  </si>
  <si>
    <t>К-во нед. терапии</t>
  </si>
  <si>
    <t>К-во инфузий на год</t>
  </si>
  <si>
    <t>Планируемое к-во мес. лечения в год</t>
  </si>
  <si>
    <t>Получено инфузий</t>
  </si>
  <si>
    <t>Осталось инф. до конца года</t>
  </si>
  <si>
    <t>Потребность до конца года</t>
  </si>
  <si>
    <t>Адрес</t>
  </si>
  <si>
    <t>Дозировка назначена</t>
  </si>
  <si>
    <t>фл. до конца года</t>
  </si>
  <si>
    <t>ПАСПОРТНАЯ ЧАСТЬ ПАЦИЕНТА</t>
  </si>
  <si>
    <t>ДОЗИРОВКА</t>
  </si>
  <si>
    <t>РАСЧЕТ</t>
  </si>
  <si>
    <t>ПОТРЕБНОСТЬ ДО КОНЦА ГОДА</t>
  </si>
  <si>
    <t>ПЕРИОД:</t>
  </si>
  <si>
    <t>КОЛ-ВО НЕДЕЛЬ В ПЕРИОДЕ:</t>
  </si>
  <si>
    <t>(0,6 мл на 1 кг массы тела (0,6 мл/кг));</t>
  </si>
  <si>
    <t>(из расчета 0,4 мл на 1 кг массы тела (0,4 мл/кг)).</t>
  </si>
  <si>
    <r>
      <rPr>
        <b/>
        <sz val="11"/>
        <rFont val="Arial"/>
        <family val="2"/>
      </rPr>
      <t>Препарат Актемра®</t>
    </r>
    <r>
      <rPr>
        <sz val="11"/>
        <rFont val="Arial"/>
        <family val="2"/>
      </rPr>
      <t xml:space="preserve"> должен разводиться врачом или медицинской сестрой стерильным 0,9% раствором натрия хлорида в асептических условиях.</t>
    </r>
  </si>
  <si>
    <t>Из расчета 0,4 мл на 1 кг массы тела (0,4 мл/кг)</t>
  </si>
  <si>
    <t>пациентам с массой тела &lt;30 кг – 12 мг/кг</t>
  </si>
  <si>
    <t>(0,5 мл на 1 кг массы тела (0,5 мл/кг));</t>
  </si>
  <si>
    <t>сЮИА низк. акт./ремиссия</t>
  </si>
  <si>
    <r>
      <t>Доза по весу</t>
    </r>
    <r>
      <rPr>
        <sz val="10"/>
        <color indexed="25"/>
        <rFont val="Arial"/>
        <family val="2"/>
      </rPr>
      <t xml:space="preserve"> (расчёт)</t>
    </r>
  </si>
  <si>
    <t>1 раз / 6 нед.</t>
  </si>
  <si>
    <t>сЮИА низк. активность</t>
  </si>
  <si>
    <t>сЮИА ремиссия</t>
  </si>
  <si>
    <t>1 раз / 8 нед.</t>
  </si>
  <si>
    <t>Период</t>
  </si>
  <si>
    <t>К-во инфузий мес.</t>
  </si>
  <si>
    <t>Коэфиц. введений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</si>
</sst>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2">
    <font>
      <sz val="11"/>
      <color theme="1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25"/>
      <name val="Arial"/>
      <family val="2"/>
    </font>
    <font>
      <sz val="11"/>
      <color indexed="55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3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55"/>
      <name val="Arial"/>
      <family val="2"/>
    </font>
    <font>
      <b/>
      <sz val="11"/>
      <color indexed="9"/>
      <name val="Arial"/>
      <family val="2"/>
    </font>
    <font>
      <sz val="18"/>
      <color indexed="54"/>
      <name val="Arial"/>
      <family val="2"/>
    </font>
    <font>
      <sz val="11"/>
      <color indexed="6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2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8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24"/>
      <color indexed="63"/>
      <name val="Arial"/>
      <family val="2"/>
    </font>
    <font>
      <b/>
      <sz val="10"/>
      <color indexed="25"/>
      <name val="Arial"/>
      <family val="2"/>
    </font>
    <font>
      <b/>
      <sz val="10"/>
      <color indexed="9"/>
      <name val="Arial"/>
      <family val="2"/>
    </font>
    <font>
      <b/>
      <sz val="11"/>
      <color indexed="25"/>
      <name val="Arial"/>
      <family val="2"/>
    </font>
    <font>
      <sz val="8"/>
      <name val="Arial"/>
      <family val="2"/>
    </font>
    <font>
      <b/>
      <sz val="8"/>
      <color indexed="25"/>
      <name val="Arial"/>
      <family val="2"/>
    </font>
    <font>
      <b/>
      <sz val="9"/>
      <color indexed="63"/>
      <name val="Arial"/>
      <family val="2"/>
    </font>
    <font>
      <sz val="11"/>
      <color indexed="23"/>
      <name val="Arial"/>
      <family val="2"/>
    </font>
    <font>
      <sz val="8"/>
      <color indexed="55"/>
      <name val="Arial"/>
      <family val="2"/>
    </font>
    <font>
      <sz val="8"/>
      <color indexed="25"/>
      <name val="Arial"/>
      <family val="2"/>
    </font>
    <font>
      <sz val="8"/>
      <name val="Segoe U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5"/>
      <name val="Arial"/>
      <family val="2"/>
    </font>
    <font>
      <sz val="11"/>
      <color theme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 tint="-0.4999699890613556"/>
      <name val="Arial"/>
      <family val="2"/>
    </font>
    <font>
      <sz val="10"/>
      <color theme="1" tint="-0.4999699890613556"/>
      <name val="Arial"/>
      <family val="2"/>
    </font>
    <font>
      <b/>
      <sz val="10"/>
      <color theme="1" tint="-0.4999699890613556"/>
      <name val="Arial"/>
      <family val="2"/>
    </font>
    <font>
      <sz val="24"/>
      <color theme="1" tint="-0.4999699890613556"/>
      <name val="Arial"/>
      <family val="2"/>
    </font>
    <font>
      <b/>
      <sz val="10"/>
      <color theme="9"/>
      <name val="Arial"/>
      <family val="2"/>
    </font>
    <font>
      <b/>
      <sz val="10"/>
      <color theme="0"/>
      <name val="Arial"/>
      <family val="2"/>
    </font>
    <font>
      <b/>
      <sz val="11"/>
      <color theme="5"/>
      <name val="Arial"/>
      <family val="2"/>
    </font>
    <font>
      <b/>
      <sz val="11"/>
      <color theme="9"/>
      <name val="Arial"/>
      <family val="2"/>
    </font>
    <font>
      <sz val="11"/>
      <color theme="0" tint="-0.4999699890613556"/>
      <name val="Arial"/>
      <family val="2"/>
    </font>
    <font>
      <b/>
      <sz val="9"/>
      <color theme="1" tint="-0.4999699890613556"/>
      <name val="Arial"/>
      <family val="2"/>
    </font>
    <font>
      <b/>
      <sz val="8"/>
      <color theme="9"/>
      <name val="Arial"/>
      <family val="2"/>
    </font>
    <font>
      <sz val="8"/>
      <color theme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dashed">
        <color theme="1"/>
      </left>
      <right>
        <color indexed="63"/>
      </right>
      <top style="dashed">
        <color theme="1"/>
      </top>
      <bottom style="dashed">
        <color theme="1"/>
      </bottom>
    </border>
    <border>
      <left>
        <color indexed="63"/>
      </left>
      <right>
        <color indexed="63"/>
      </right>
      <top style="dashed">
        <color theme="1"/>
      </top>
      <bottom style="dashed">
        <color theme="1"/>
      </bottom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</border>
    <border>
      <left>
        <color indexed="63"/>
      </left>
      <right style="dashed">
        <color theme="1"/>
      </right>
      <top style="dashed">
        <color theme="1"/>
      </top>
      <bottom style="dashed">
        <color theme="1"/>
      </bottom>
    </border>
    <border>
      <left style="thin">
        <color theme="9" tint="-0.4999699890613556"/>
      </left>
      <right style="thin">
        <color theme="9" tint="-0.4999699890613556"/>
      </right>
      <top>
        <color indexed="63"/>
      </top>
      <bottom style="thin">
        <color theme="9" tint="-0.4999699890613556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>
        <color indexed="63"/>
      </left>
      <right>
        <color indexed="63"/>
      </right>
      <top style="thin">
        <color theme="9"/>
      </top>
      <bottom>
        <color indexed="63"/>
      </bottom>
    </border>
    <border>
      <left>
        <color indexed="63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dotted">
        <color theme="1"/>
      </left>
      <right>
        <color indexed="63"/>
      </right>
      <top style="dotted">
        <color theme="1"/>
      </top>
      <bottom>
        <color indexed="63"/>
      </bottom>
    </border>
    <border>
      <left>
        <color indexed="63"/>
      </left>
      <right>
        <color indexed="63"/>
      </right>
      <top style="dotted">
        <color theme="1"/>
      </top>
      <bottom>
        <color indexed="63"/>
      </bottom>
    </border>
    <border>
      <left>
        <color indexed="63"/>
      </left>
      <right style="dotted">
        <color theme="1"/>
      </right>
      <top style="dotted">
        <color theme="1"/>
      </top>
      <bottom>
        <color indexed="63"/>
      </bottom>
    </border>
    <border>
      <left style="dotted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theme="1"/>
      </right>
      <top>
        <color indexed="63"/>
      </top>
      <bottom>
        <color indexed="63"/>
      </bottom>
    </border>
    <border>
      <left style="dotted">
        <color theme="1"/>
      </left>
      <right>
        <color indexed="63"/>
      </right>
      <top>
        <color indexed="63"/>
      </top>
      <bottom style="dotted">
        <color theme="1"/>
      </bottom>
    </border>
    <border>
      <left>
        <color indexed="63"/>
      </left>
      <right>
        <color indexed="63"/>
      </right>
      <top>
        <color indexed="63"/>
      </top>
      <bottom style="dotted">
        <color theme="1"/>
      </bottom>
    </border>
    <border>
      <left>
        <color indexed="63"/>
      </left>
      <right style="dotted">
        <color theme="1"/>
      </right>
      <top>
        <color indexed="63"/>
      </top>
      <bottom style="dotted">
        <color theme="1"/>
      </bottom>
    </border>
    <border>
      <left style="thin">
        <color theme="9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 style="thin">
        <color theme="9"/>
      </right>
      <top>
        <color indexed="63"/>
      </top>
      <bottom style="thin">
        <color theme="9"/>
      </bottom>
    </border>
    <border>
      <left style="thin">
        <color theme="9" tint="-0.4999699890613556"/>
      </left>
      <right>
        <color indexed="63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>
        <color indexed="63"/>
      </right>
      <top>
        <color indexed="63"/>
      </top>
      <bottom style="thin">
        <color theme="9" tint="-0.4999699890613556"/>
      </bottom>
    </border>
    <border>
      <left style="medium"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/>
      <top style="thin">
        <color theme="9" tint="-0.4999699890613556"/>
      </top>
      <bottom style="thin">
        <color theme="9" tint="-0.4999699890613556"/>
      </bottom>
    </border>
    <border>
      <left>
        <color indexed="63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medium"/>
      <right style="thin">
        <color theme="9" tint="-0.4999699890613556"/>
      </right>
      <top style="thin">
        <color theme="9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/>
      </top>
      <bottom style="thin">
        <color theme="9" tint="-0.4999699890613556"/>
      </bottom>
    </border>
    <border>
      <left style="thin">
        <color theme="9" tint="-0.4999699890613556"/>
      </left>
      <right>
        <color indexed="63"/>
      </right>
      <top style="thin">
        <color theme="9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/>
      </top>
      <bottom>
        <color indexed="63"/>
      </bottom>
    </border>
    <border>
      <left style="thin">
        <color theme="9" tint="-0.4999699890613556"/>
      </left>
      <right style="thin">
        <color theme="9" tint="-0.4999699890613556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/>
    </xf>
    <xf numFmtId="49" fontId="27" fillId="33" borderId="1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top" wrapText="1"/>
    </xf>
    <xf numFmtId="3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left" vertical="center" wrapText="1"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28" fillId="33" borderId="0" xfId="0" applyFont="1" applyFill="1" applyBorder="1" applyAlignment="1" applyProtection="1">
      <alignment/>
      <protection/>
    </xf>
    <xf numFmtId="3" fontId="26" fillId="33" borderId="11" xfId="0" applyNumberFormat="1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left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left" vertical="top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left" vertical="center"/>
      <protection/>
    </xf>
    <xf numFmtId="0" fontId="4" fillId="36" borderId="0" xfId="0" applyFont="1" applyFill="1" applyBorder="1" applyAlignment="1" applyProtection="1">
      <alignment horizontal="left" vertical="center"/>
      <protection/>
    </xf>
    <xf numFmtId="0" fontId="4" fillId="36" borderId="0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 wrapText="1"/>
      <protection/>
    </xf>
    <xf numFmtId="0" fontId="64" fillId="36" borderId="0" xfId="0" applyFont="1" applyFill="1" applyBorder="1" applyAlignment="1" applyProtection="1">
      <alignment/>
      <protection/>
    </xf>
    <xf numFmtId="0" fontId="65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0" fillId="35" borderId="10" xfId="0" applyFill="1" applyBorder="1" applyAlignment="1" applyProtection="1">
      <alignment vertical="center"/>
      <protection/>
    </xf>
    <xf numFmtId="0" fontId="66" fillId="35" borderId="10" xfId="0" applyFont="1" applyFill="1" applyBorder="1" applyAlignment="1" applyProtection="1">
      <alignment vertical="center"/>
      <protection/>
    </xf>
    <xf numFmtId="0" fontId="66" fillId="35" borderId="10" xfId="0" applyFont="1" applyFill="1" applyBorder="1" applyAlignment="1" applyProtection="1">
      <alignment horizontal="center" vertical="center"/>
      <protection/>
    </xf>
    <xf numFmtId="0" fontId="66" fillId="35" borderId="0" xfId="0" applyFont="1" applyFill="1" applyBorder="1" applyAlignment="1" applyProtection="1">
      <alignment horizontal="center" vertical="center"/>
      <protection/>
    </xf>
    <xf numFmtId="3" fontId="0" fillId="35" borderId="10" xfId="0" applyNumberFormat="1" applyFill="1" applyBorder="1" applyAlignment="1" applyProtection="1">
      <alignment horizontal="center" vertical="center"/>
      <protection/>
    </xf>
    <xf numFmtId="3" fontId="0" fillId="35" borderId="0" xfId="0" applyNumberForma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/>
      <protection/>
    </xf>
    <xf numFmtId="3" fontId="4" fillId="35" borderId="10" xfId="0" applyNumberFormat="1" applyFont="1" applyFill="1" applyBorder="1" applyAlignment="1" applyProtection="1">
      <alignment horizontal="center"/>
      <protection/>
    </xf>
    <xf numFmtId="3" fontId="4" fillId="35" borderId="0" xfId="0" applyNumberFormat="1" applyFont="1" applyFill="1" applyBorder="1" applyAlignment="1" applyProtection="1">
      <alignment horizontal="center"/>
      <protection/>
    </xf>
    <xf numFmtId="0" fontId="26" fillId="35" borderId="0" xfId="0" applyFont="1" applyFill="1" applyAlignment="1" applyProtection="1">
      <alignment horizontal="center" vertical="center"/>
      <protection/>
    </xf>
    <xf numFmtId="0" fontId="26" fillId="35" borderId="0" xfId="0" applyFont="1" applyFill="1" applyAlignment="1" applyProtection="1">
      <alignment/>
      <protection/>
    </xf>
    <xf numFmtId="0" fontId="67" fillId="35" borderId="0" xfId="0" applyFont="1" applyFill="1" applyAlignment="1" applyProtection="1">
      <alignment horizontal="center" vertical="center"/>
      <protection/>
    </xf>
    <xf numFmtId="0" fontId="67" fillId="35" borderId="0" xfId="0" applyFont="1" applyFill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3" fontId="0" fillId="35" borderId="10" xfId="0" applyNumberFormat="1" applyFill="1" applyBorder="1" applyAlignment="1" applyProtection="1">
      <alignment horizontal="center"/>
      <protection/>
    </xf>
    <xf numFmtId="3" fontId="0" fillId="35" borderId="0" xfId="0" applyNumberForma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right"/>
      <protection/>
    </xf>
    <xf numFmtId="0" fontId="68" fillId="33" borderId="12" xfId="0" applyFont="1" applyFill="1" applyBorder="1" applyAlignment="1" applyProtection="1">
      <alignment horizontal="right" vertical="center"/>
      <protection/>
    </xf>
    <xf numFmtId="0" fontId="69" fillId="33" borderId="13" xfId="0" applyFont="1" applyFill="1" applyBorder="1" applyAlignment="1" applyProtection="1">
      <alignment/>
      <protection/>
    </xf>
    <xf numFmtId="0" fontId="70" fillId="33" borderId="14" xfId="0" applyFont="1" applyFill="1" applyBorder="1" applyAlignment="1" applyProtection="1">
      <alignment horizontal="left" indent="4"/>
      <protection/>
    </xf>
    <xf numFmtId="0" fontId="71" fillId="33" borderId="15" xfId="0" applyFont="1" applyFill="1" applyBorder="1" applyAlignment="1" applyProtection="1">
      <alignment horizontal="center" vertical="center"/>
      <protection/>
    </xf>
    <xf numFmtId="0" fontId="72" fillId="3" borderId="11" xfId="22" applyFont="1" applyFill="1" applyBorder="1" applyAlignment="1" applyProtection="1">
      <alignment horizontal="center" vertical="center" wrapText="1"/>
      <protection/>
    </xf>
    <xf numFmtId="0" fontId="73" fillId="25" borderId="16" xfId="34" applyFont="1" applyFill="1" applyBorder="1" applyAlignment="1" applyProtection="1">
      <alignment horizontal="center" vertical="center" wrapText="1"/>
      <protection/>
    </xf>
    <xf numFmtId="0" fontId="26" fillId="33" borderId="17" xfId="0" applyFont="1" applyFill="1" applyBorder="1" applyAlignment="1" applyProtection="1">
      <alignment horizontal="center" vertical="center"/>
      <protection/>
    </xf>
    <xf numFmtId="0" fontId="26" fillId="33" borderId="18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 horizontal="center" vertical="center"/>
      <protection/>
    </xf>
    <xf numFmtId="0" fontId="28" fillId="33" borderId="18" xfId="0" applyFont="1" applyFill="1" applyBorder="1" applyAlignment="1" applyProtection="1">
      <alignment/>
      <protection/>
    </xf>
    <xf numFmtId="0" fontId="26" fillId="33" borderId="19" xfId="0" applyFont="1" applyFill="1" applyBorder="1" applyAlignment="1" applyProtection="1">
      <alignment horizontal="center" vertical="center"/>
      <protection/>
    </xf>
    <xf numFmtId="0" fontId="26" fillId="33" borderId="20" xfId="0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 vertical="center"/>
      <protection/>
    </xf>
    <xf numFmtId="0" fontId="26" fillId="33" borderId="22" xfId="0" applyFont="1" applyFill="1" applyBorder="1" applyAlignment="1" applyProtection="1">
      <alignment/>
      <protection/>
    </xf>
    <xf numFmtId="0" fontId="26" fillId="33" borderId="22" xfId="0" applyFont="1" applyFill="1" applyBorder="1" applyAlignment="1" applyProtection="1">
      <alignment horizontal="center" vertical="center"/>
      <protection/>
    </xf>
    <xf numFmtId="0" fontId="26" fillId="36" borderId="11" xfId="0" applyFont="1" applyFill="1" applyBorder="1" applyAlignment="1" applyProtection="1">
      <alignment horizontal="left" vertical="center"/>
      <protection locked="0"/>
    </xf>
    <xf numFmtId="0" fontId="26" fillId="36" borderId="11" xfId="0" applyFont="1" applyFill="1" applyBorder="1" applyAlignment="1" applyProtection="1">
      <alignment horizontal="center" vertical="center"/>
      <protection locked="0"/>
    </xf>
    <xf numFmtId="0" fontId="26" fillId="36" borderId="11" xfId="0" applyFont="1" applyFill="1" applyBorder="1" applyAlignment="1" applyProtection="1">
      <alignment horizontal="left" vertical="top"/>
      <protection locked="0"/>
    </xf>
    <xf numFmtId="3" fontId="26" fillId="36" borderId="11" xfId="0" applyNumberFormat="1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0" fontId="0" fillId="36" borderId="25" xfId="0" applyFill="1" applyBorder="1" applyAlignment="1" applyProtection="1">
      <alignment/>
      <protection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6" borderId="28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0" fillId="36" borderId="3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wrapText="1"/>
      <protection/>
    </xf>
    <xf numFmtId="0" fontId="0" fillId="36" borderId="24" xfId="0" applyFill="1" applyBorder="1" applyAlignment="1" applyProtection="1">
      <alignment wrapText="1"/>
      <protection/>
    </xf>
    <xf numFmtId="0" fontId="4" fillId="36" borderId="26" xfId="0" applyFont="1" applyFill="1" applyBorder="1" applyAlignment="1" applyProtection="1">
      <alignment/>
      <protection/>
    </xf>
    <xf numFmtId="0" fontId="4" fillId="36" borderId="27" xfId="0" applyFont="1" applyFill="1" applyBorder="1" applyAlignment="1" applyProtection="1">
      <alignment/>
      <protection/>
    </xf>
    <xf numFmtId="0" fontId="0" fillId="36" borderId="26" xfId="0" applyFill="1" applyBorder="1" applyAlignment="1" applyProtection="1">
      <alignment horizontal="left" vertical="center"/>
      <protection/>
    </xf>
    <xf numFmtId="0" fontId="74" fillId="36" borderId="26" xfId="0" applyFont="1" applyFill="1" applyBorder="1" applyAlignment="1" applyProtection="1">
      <alignment/>
      <protection/>
    </xf>
    <xf numFmtId="0" fontId="75" fillId="36" borderId="26" xfId="0" applyFont="1" applyFill="1" applyBorder="1" applyAlignment="1" applyProtection="1">
      <alignment/>
      <protection/>
    </xf>
    <xf numFmtId="0" fontId="4" fillId="36" borderId="26" xfId="0" applyFont="1" applyFill="1" applyBorder="1" applyAlignment="1" applyProtection="1">
      <alignment horizontal="left" indent="2"/>
      <protection/>
    </xf>
    <xf numFmtId="0" fontId="0" fillId="36" borderId="29" xfId="0" applyFill="1" applyBorder="1" applyAlignment="1" applyProtection="1">
      <alignment wrapText="1"/>
      <protection/>
    </xf>
    <xf numFmtId="49" fontId="26" fillId="37" borderId="11" xfId="0" applyNumberFormat="1" applyFont="1" applyFill="1" applyBorder="1" applyAlignment="1" applyProtection="1">
      <alignment horizontal="left" vertical="center"/>
      <protection locked="0"/>
    </xf>
    <xf numFmtId="49" fontId="26" fillId="37" borderId="11" xfId="0" applyNumberFormat="1" applyFont="1" applyFill="1" applyBorder="1" applyAlignment="1" applyProtection="1">
      <alignment horizontal="left" vertical="top"/>
      <protection locked="0"/>
    </xf>
    <xf numFmtId="0" fontId="72" fillId="37" borderId="15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 applyProtection="1">
      <alignment/>
      <protection/>
    </xf>
    <xf numFmtId="0" fontId="39" fillId="36" borderId="11" xfId="0" applyFont="1" applyFill="1" applyBorder="1" applyAlignment="1" applyProtection="1">
      <alignment horizontal="left" vertical="center" wrapText="1"/>
      <protection locked="0"/>
    </xf>
    <xf numFmtId="0" fontId="39" fillId="36" borderId="11" xfId="0" applyFont="1" applyFill="1" applyBorder="1" applyAlignment="1" applyProtection="1">
      <alignment horizontal="left" vertical="top" wrapText="1"/>
      <protection locked="0"/>
    </xf>
    <xf numFmtId="0" fontId="26" fillId="38" borderId="31" xfId="0" applyFont="1" applyFill="1" applyBorder="1" applyAlignment="1" applyProtection="1">
      <alignment horizontal="center" vertical="center"/>
      <protection/>
    </xf>
    <xf numFmtId="0" fontId="26" fillId="38" borderId="22" xfId="0" applyFont="1" applyFill="1" applyBorder="1" applyAlignment="1" applyProtection="1">
      <alignment/>
      <protection/>
    </xf>
    <xf numFmtId="0" fontId="26" fillId="38" borderId="22" xfId="0" applyFont="1" applyFill="1" applyBorder="1" applyAlignment="1" applyProtection="1">
      <alignment horizontal="center" vertical="center"/>
      <protection/>
    </xf>
    <xf numFmtId="0" fontId="26" fillId="38" borderId="32" xfId="0" applyFont="1" applyFill="1" applyBorder="1" applyAlignment="1" applyProtection="1">
      <alignment horizontal="center" vertical="center"/>
      <protection/>
    </xf>
    <xf numFmtId="0" fontId="28" fillId="35" borderId="10" xfId="0" applyFont="1" applyFill="1" applyBorder="1" applyAlignment="1" applyProtection="1">
      <alignment horizontal="center" vertical="center"/>
      <protection/>
    </xf>
    <xf numFmtId="3" fontId="4" fillId="35" borderId="10" xfId="0" applyNumberFormat="1" applyFont="1" applyFill="1" applyBorder="1" applyAlignment="1" applyProtection="1">
      <alignment horizontal="center" vertical="center"/>
      <protection/>
    </xf>
    <xf numFmtId="3" fontId="4" fillId="39" borderId="10" xfId="0" applyNumberFormat="1" applyFont="1" applyFill="1" applyBorder="1" applyAlignment="1" applyProtection="1">
      <alignment horizontal="center" vertical="center"/>
      <protection/>
    </xf>
    <xf numFmtId="3" fontId="4" fillId="39" borderId="10" xfId="0" applyNumberFormat="1" applyFont="1" applyFill="1" applyBorder="1" applyAlignment="1" applyProtection="1">
      <alignment horizontal="center"/>
      <protection/>
    </xf>
    <xf numFmtId="0" fontId="76" fillId="35" borderId="10" xfId="0" applyFont="1" applyFill="1" applyBorder="1" applyAlignment="1" applyProtection="1">
      <alignment vertical="center"/>
      <protection/>
    </xf>
    <xf numFmtId="0" fontId="76" fillId="35" borderId="10" xfId="0" applyFont="1" applyFill="1" applyBorder="1" applyAlignment="1" applyProtection="1">
      <alignment/>
      <protection/>
    </xf>
    <xf numFmtId="172" fontId="0" fillId="35" borderId="10" xfId="0" applyNumberFormat="1" applyFill="1" applyBorder="1" applyAlignment="1" applyProtection="1">
      <alignment horizontal="center" vertical="center"/>
      <protection/>
    </xf>
    <xf numFmtId="172" fontId="0" fillId="35" borderId="10" xfId="0" applyNumberForma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72" fillId="3" borderId="33" xfId="22" applyFont="1" applyFill="1" applyBorder="1" applyAlignment="1" applyProtection="1">
      <alignment horizontal="center" vertical="center" wrapText="1"/>
      <protection/>
    </xf>
    <xf numFmtId="0" fontId="26" fillId="33" borderId="33" xfId="0" applyFont="1" applyFill="1" applyBorder="1" applyAlignment="1" applyProtection="1">
      <alignment horizontal="center" vertical="center"/>
      <protection/>
    </xf>
    <xf numFmtId="0" fontId="73" fillId="25" borderId="34" xfId="34" applyFont="1" applyFill="1" applyBorder="1" applyAlignment="1" applyProtection="1">
      <alignment horizontal="center" vertical="center" wrapText="1"/>
      <protection/>
    </xf>
    <xf numFmtId="0" fontId="72" fillId="3" borderId="35" xfId="22" applyFont="1" applyFill="1" applyBorder="1" applyAlignment="1" applyProtection="1">
      <alignment horizontal="center" vertical="center" wrapText="1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0" fontId="72" fillId="3" borderId="36" xfId="22" applyFont="1" applyFill="1" applyBorder="1" applyAlignment="1" applyProtection="1">
      <alignment horizontal="center" vertical="center" wrapText="1"/>
      <protection/>
    </xf>
    <xf numFmtId="3" fontId="26" fillId="36" borderId="37" xfId="0" applyNumberFormat="1" applyFont="1" applyFill="1" applyBorder="1" applyAlignment="1" applyProtection="1">
      <alignment horizontal="center" vertical="center"/>
      <protection locked="0"/>
    </xf>
    <xf numFmtId="0" fontId="26" fillId="33" borderId="36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vertical="center" wrapText="1"/>
      <protection/>
    </xf>
    <xf numFmtId="0" fontId="73" fillId="25" borderId="38" xfId="34" applyFont="1" applyFill="1" applyBorder="1" applyAlignment="1" applyProtection="1">
      <alignment horizontal="center" vertical="center" wrapText="1"/>
      <protection/>
    </xf>
    <xf numFmtId="0" fontId="73" fillId="25" borderId="39" xfId="34" applyFont="1" applyFill="1" applyBorder="1" applyAlignment="1">
      <alignment horizontal="center" vertical="center" wrapText="1"/>
    </xf>
    <xf numFmtId="0" fontId="72" fillId="3" borderId="11" xfId="22" applyFont="1" applyFill="1" applyBorder="1" applyAlignment="1" applyProtection="1">
      <alignment horizontal="center" vertical="center" wrapText="1"/>
      <protection/>
    </xf>
    <xf numFmtId="0" fontId="77" fillId="33" borderId="12" xfId="0" applyFont="1" applyFill="1" applyBorder="1" applyAlignment="1" applyProtection="1">
      <alignment horizontal="right" vertical="center" wrapText="1"/>
      <protection/>
    </xf>
    <xf numFmtId="0" fontId="77" fillId="33" borderId="13" xfId="0" applyFont="1" applyFill="1" applyBorder="1" applyAlignment="1" applyProtection="1">
      <alignment horizontal="right" vertical="center" wrapText="1"/>
      <protection/>
    </xf>
    <xf numFmtId="0" fontId="73" fillId="25" borderId="16" xfId="34" applyFont="1" applyFill="1" applyBorder="1" applyAlignment="1" applyProtection="1">
      <alignment horizontal="center" vertical="center" wrapText="1"/>
      <protection/>
    </xf>
    <xf numFmtId="0" fontId="73" fillId="25" borderId="16" xfId="34" applyFont="1" applyFill="1" applyBorder="1" applyAlignment="1">
      <alignment horizontal="center" vertical="center" wrapText="1"/>
    </xf>
    <xf numFmtId="0" fontId="78" fillId="3" borderId="11" xfId="22" applyFont="1" applyFill="1" applyBorder="1" applyAlignment="1" applyProtection="1">
      <alignment horizontal="center" vertical="center" wrapText="1"/>
      <protection/>
    </xf>
    <xf numFmtId="0" fontId="78" fillId="3" borderId="33" xfId="22" applyFont="1" applyFill="1" applyBorder="1" applyAlignment="1" applyProtection="1">
      <alignment horizontal="center" vertical="center" wrapText="1"/>
      <protection/>
    </xf>
    <xf numFmtId="0" fontId="73" fillId="25" borderId="40" xfId="34" applyFont="1" applyFill="1" applyBorder="1" applyAlignment="1">
      <alignment horizontal="center" vertical="center" wrapText="1"/>
    </xf>
    <xf numFmtId="0" fontId="72" fillId="3" borderId="41" xfId="22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9" fillId="3" borderId="41" xfId="22" applyFont="1" applyFill="1" applyBorder="1" applyAlignment="1" applyProtection="1">
      <alignment horizontal="center" vertical="center" wrapText="1"/>
      <protection/>
    </xf>
    <xf numFmtId="0" fontId="80" fillId="0" borderId="42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78" fillId="3" borderId="35" xfId="22" applyFont="1" applyFill="1" applyBorder="1" applyAlignment="1" applyProtection="1">
      <alignment horizontal="center" vertical="center" wrapText="1"/>
      <protection/>
    </xf>
    <xf numFmtId="0" fontId="78" fillId="3" borderId="36" xfId="22" applyFont="1" applyFill="1" applyBorder="1" applyAlignment="1" applyProtection="1">
      <alignment horizontal="center" vertical="center" wrapText="1"/>
      <protection/>
    </xf>
    <xf numFmtId="0" fontId="78" fillId="3" borderId="37" xfId="22" applyFont="1" applyFill="1" applyBorder="1" applyAlignment="1" applyProtection="1">
      <alignment horizontal="center" vertical="center" wrapText="1"/>
      <protection/>
    </xf>
    <xf numFmtId="0" fontId="28" fillId="33" borderId="43" xfId="0" applyFont="1" applyFill="1" applyBorder="1" applyAlignment="1">
      <alignment horizontal="center" vertical="center" wrapText="1"/>
    </xf>
    <xf numFmtId="0" fontId="28" fillId="33" borderId="44" xfId="0" applyFont="1" applyFill="1" applyBorder="1" applyAlignment="1">
      <alignment horizontal="center" vertical="center" wrapText="1"/>
    </xf>
    <xf numFmtId="0" fontId="28" fillId="33" borderId="43" xfId="0" applyFont="1" applyFill="1" applyBorder="1" applyAlignment="1">
      <alignment horizontal="left" vertical="center" wrapText="1"/>
    </xf>
    <xf numFmtId="0" fontId="28" fillId="33" borderId="44" xfId="0" applyFont="1" applyFill="1" applyBorder="1" applyAlignment="1">
      <alignment horizontal="left" vertical="center" wrapText="1"/>
    </xf>
    <xf numFmtId="0" fontId="28" fillId="33" borderId="45" xfId="0" applyFont="1" applyFill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name val="Arial"/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 tint="-0.0499799996614456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581025</xdr:colOff>
      <xdr:row>26</xdr:row>
      <xdr:rowOff>9525</xdr:rowOff>
    </xdr:from>
    <xdr:to>
      <xdr:col>12</xdr:col>
      <xdr:colOff>552450</xdr:colOff>
      <xdr:row>29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5162550"/>
          <a:ext cx="2028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104775</xdr:colOff>
      <xdr:row>3</xdr:row>
      <xdr:rowOff>161925</xdr:rowOff>
    </xdr:from>
    <xdr:to>
      <xdr:col>5</xdr:col>
      <xdr:colOff>381000</xdr:colOff>
      <xdr:row>5</xdr:row>
      <xdr:rowOff>400050</xdr:rowOff>
    </xdr:to>
    <xdr:grpSp>
      <xdr:nvGrpSpPr>
        <xdr:cNvPr id="2" name="Группа 4"/>
        <xdr:cNvGrpSpPr>
          <a:grpSpLocks/>
        </xdr:cNvGrpSpPr>
      </xdr:nvGrpSpPr>
      <xdr:grpSpPr>
        <a:xfrm>
          <a:off x="619125" y="704850"/>
          <a:ext cx="2428875" cy="1104900"/>
          <a:chOff x="3418115" y="1143000"/>
          <a:chExt cx="3091542" cy="1621972"/>
        </a:xfrm>
        <a:solidFill>
          <a:srgbClr val="FFFFFF"/>
        </a:solidFill>
      </xdr:grpSpPr>
      <xdr:pic>
        <xdr:nvPicPr>
          <xdr:cNvPr id="3" name="Рисунок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18115" y="1143000"/>
            <a:ext cx="1622287" cy="16219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Рисунок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87370" y="1197336"/>
            <a:ext cx="1622287" cy="15133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1</xdr:row>
      <xdr:rowOff>85725</xdr:rowOff>
    </xdr:from>
    <xdr:to>
      <xdr:col>3</xdr:col>
      <xdr:colOff>704850</xdr:colOff>
      <xdr:row>3</xdr:row>
      <xdr:rowOff>152400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66700"/>
          <a:ext cx="2476500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266700</xdr:colOff>
      <xdr:row>0</xdr:row>
      <xdr:rowOff>85725</xdr:rowOff>
    </xdr:from>
    <xdr:to>
      <xdr:col>27</xdr:col>
      <xdr:colOff>409575</xdr:colOff>
      <xdr:row>3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73025" y="857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Актемра">
      <a:dk1>
        <a:srgbClr val="A1A1A1"/>
      </a:dk1>
      <a:lt1>
        <a:sysClr val="window" lastClr="FFFFFF"/>
      </a:lt1>
      <a:dk2>
        <a:srgbClr val="44546A"/>
      </a:dk2>
      <a:lt2>
        <a:srgbClr val="E7E6E6"/>
      </a:lt2>
      <a:accent1>
        <a:srgbClr val="7BC143"/>
      </a:accent1>
      <a:accent2>
        <a:srgbClr val="953694"/>
      </a:accent2>
      <a:accent3>
        <a:srgbClr val="A6A6A6"/>
      </a:accent3>
      <a:accent4>
        <a:srgbClr val="C7C7C7"/>
      </a:accent4>
      <a:accent5>
        <a:srgbClr val="7BC143"/>
      </a:accent5>
      <a:accent6>
        <a:srgbClr val="953694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3:M3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75390625" style="23" customWidth="1"/>
    <col min="2" max="2" width="9.375" style="23" customWidth="1"/>
    <col min="3" max="3" width="3.50390625" style="23" customWidth="1"/>
    <col min="4" max="4" width="6.375" style="23" customWidth="1"/>
    <col min="5" max="5" width="9.00390625" style="23" customWidth="1"/>
    <col min="6" max="6" width="5.50390625" style="24" customWidth="1"/>
    <col min="7" max="16384" width="9.00390625" style="23" customWidth="1"/>
  </cols>
  <sheetData>
    <row r="1" ht="14.25"/>
    <row r="2" ht="14.25"/>
    <row r="3" spans="2:13" ht="14.25">
      <c r="B3" s="77"/>
      <c r="C3" s="78"/>
      <c r="D3" s="78"/>
      <c r="E3" s="78"/>
      <c r="F3" s="86"/>
      <c r="G3" s="78"/>
      <c r="H3" s="78"/>
      <c r="I3" s="78"/>
      <c r="J3" s="78"/>
      <c r="K3" s="78"/>
      <c r="L3" s="78"/>
      <c r="M3" s="79"/>
    </row>
    <row r="4" spans="2:13" ht="14.25">
      <c r="B4" s="80"/>
      <c r="C4" s="26"/>
      <c r="D4" s="26"/>
      <c r="E4" s="26"/>
      <c r="F4" s="27"/>
      <c r="G4" s="26"/>
      <c r="H4" s="26"/>
      <c r="I4" s="26"/>
      <c r="J4" s="26"/>
      <c r="K4" s="26"/>
      <c r="L4" s="26"/>
      <c r="M4" s="81"/>
    </row>
    <row r="5" spans="2:13" ht="54" customHeight="1">
      <c r="B5" s="80"/>
      <c r="C5" s="26"/>
      <c r="D5" s="26"/>
      <c r="E5" s="26"/>
      <c r="F5" s="28"/>
      <c r="G5" s="124" t="s">
        <v>64</v>
      </c>
      <c r="H5" s="124"/>
      <c r="I5" s="124"/>
      <c r="J5" s="124"/>
      <c r="K5" s="124"/>
      <c r="L5" s="124"/>
      <c r="M5" s="81"/>
    </row>
    <row r="6" spans="2:13" s="6" customFormat="1" ht="38.25" customHeight="1">
      <c r="B6" s="87"/>
      <c r="C6" s="29"/>
      <c r="D6" s="29"/>
      <c r="E6" s="29"/>
      <c r="F6" s="30"/>
      <c r="G6" s="124" t="s">
        <v>0</v>
      </c>
      <c r="H6" s="124"/>
      <c r="I6" s="124"/>
      <c r="J6" s="124"/>
      <c r="K6" s="124"/>
      <c r="L6" s="124"/>
      <c r="M6" s="88"/>
    </row>
    <row r="7" spans="2:13" s="6" customFormat="1" ht="13.5" customHeight="1">
      <c r="B7" s="89"/>
      <c r="C7" s="29"/>
      <c r="D7" s="29"/>
      <c r="E7" s="29"/>
      <c r="F7" s="30"/>
      <c r="G7" s="29"/>
      <c r="H7" s="29"/>
      <c r="I7" s="29"/>
      <c r="J7" s="29"/>
      <c r="K7" s="29"/>
      <c r="L7" s="29"/>
      <c r="M7" s="88"/>
    </row>
    <row r="8" spans="2:13" s="6" customFormat="1" ht="14.25">
      <c r="B8" s="80"/>
      <c r="C8" s="31" t="s">
        <v>1</v>
      </c>
      <c r="D8" s="29"/>
      <c r="E8" s="29"/>
      <c r="F8" s="30"/>
      <c r="G8" s="29"/>
      <c r="H8" s="29"/>
      <c r="I8" s="29"/>
      <c r="J8" s="29"/>
      <c r="K8" s="29"/>
      <c r="L8" s="29"/>
      <c r="M8" s="88"/>
    </row>
    <row r="9" spans="2:13" s="6" customFormat="1" ht="14.25">
      <c r="B9" s="80"/>
      <c r="C9" s="29" t="s">
        <v>37</v>
      </c>
      <c r="D9" s="29"/>
      <c r="E9" s="29"/>
      <c r="F9" s="30"/>
      <c r="G9" s="29"/>
      <c r="H9" s="29"/>
      <c r="I9" s="29"/>
      <c r="J9" s="29"/>
      <c r="K9" s="29"/>
      <c r="L9" s="29"/>
      <c r="M9" s="88"/>
    </row>
    <row r="10" spans="2:13" s="6" customFormat="1" ht="14.25">
      <c r="B10" s="87"/>
      <c r="C10" s="29" t="s">
        <v>65</v>
      </c>
      <c r="D10" s="29"/>
      <c r="E10" s="29"/>
      <c r="F10" s="30"/>
      <c r="G10" s="29"/>
      <c r="H10" s="29"/>
      <c r="I10" s="29"/>
      <c r="J10" s="29"/>
      <c r="K10" s="29"/>
      <c r="L10" s="29"/>
      <c r="M10" s="88"/>
    </row>
    <row r="11" spans="2:13" s="6" customFormat="1" ht="14.25">
      <c r="B11" s="87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88"/>
    </row>
    <row r="12" spans="2:13" s="6" customFormat="1" ht="14.25">
      <c r="B12" s="87"/>
      <c r="C12" s="31" t="s">
        <v>2</v>
      </c>
      <c r="D12" s="29"/>
      <c r="E12" s="29"/>
      <c r="F12" s="30"/>
      <c r="G12" s="29"/>
      <c r="H12" s="29"/>
      <c r="I12" s="29"/>
      <c r="J12" s="29"/>
      <c r="K12" s="29"/>
      <c r="L12" s="29"/>
      <c r="M12" s="88"/>
    </row>
    <row r="13" spans="2:13" s="6" customFormat="1" ht="15">
      <c r="B13" s="90"/>
      <c r="C13" s="29" t="s">
        <v>38</v>
      </c>
      <c r="D13" s="29"/>
      <c r="E13" s="29"/>
      <c r="F13" s="30"/>
      <c r="G13" s="29"/>
      <c r="H13" s="29"/>
      <c r="I13" s="29"/>
      <c r="J13" s="29"/>
      <c r="K13" s="29"/>
      <c r="L13" s="29"/>
      <c r="M13" s="88"/>
    </row>
    <row r="14" spans="2:13" s="6" customFormat="1" ht="9" customHeight="1">
      <c r="B14" s="91"/>
      <c r="C14" s="29"/>
      <c r="D14" s="29"/>
      <c r="E14" s="29"/>
      <c r="F14" s="30"/>
      <c r="G14" s="29"/>
      <c r="H14" s="29"/>
      <c r="I14" s="29"/>
      <c r="J14" s="29"/>
      <c r="K14" s="29"/>
      <c r="L14" s="29"/>
      <c r="M14" s="88"/>
    </row>
    <row r="15" spans="2:13" s="6" customFormat="1" ht="14.25">
      <c r="B15" s="87"/>
      <c r="C15" s="29"/>
      <c r="D15" s="29" t="s">
        <v>41</v>
      </c>
      <c r="E15" s="29"/>
      <c r="F15" s="30"/>
      <c r="G15" s="29"/>
      <c r="H15" s="29"/>
      <c r="I15" s="29"/>
      <c r="J15" s="29"/>
      <c r="K15" s="29"/>
      <c r="L15" s="29"/>
      <c r="M15" s="88"/>
    </row>
    <row r="16" spans="2:13" s="6" customFormat="1" ht="14.25">
      <c r="B16" s="87"/>
      <c r="C16" s="29"/>
      <c r="D16" s="29" t="s">
        <v>67</v>
      </c>
      <c r="E16" s="29"/>
      <c r="F16" s="30"/>
      <c r="G16" s="29"/>
      <c r="H16" s="29"/>
      <c r="I16" s="29"/>
      <c r="J16" s="29"/>
      <c r="K16" s="29"/>
      <c r="L16" s="29"/>
      <c r="M16" s="88"/>
    </row>
    <row r="17" spans="2:13" s="6" customFormat="1" ht="5.25" customHeight="1">
      <c r="B17" s="92"/>
      <c r="C17" s="29"/>
      <c r="D17" s="29"/>
      <c r="E17" s="29"/>
      <c r="F17" s="30"/>
      <c r="G17" s="29"/>
      <c r="H17" s="29"/>
      <c r="I17" s="29"/>
      <c r="J17" s="29"/>
      <c r="K17" s="29"/>
      <c r="L17" s="29"/>
      <c r="M17" s="88"/>
    </row>
    <row r="18" spans="2:13" s="6" customFormat="1" ht="14.25">
      <c r="B18" s="92"/>
      <c r="C18" s="29"/>
      <c r="D18" s="29" t="s">
        <v>40</v>
      </c>
      <c r="E18" s="29"/>
      <c r="F18" s="30"/>
      <c r="G18" s="29"/>
      <c r="H18" s="29"/>
      <c r="I18" s="29"/>
      <c r="J18" s="29"/>
      <c r="K18" s="29"/>
      <c r="L18" s="29"/>
      <c r="M18" s="88"/>
    </row>
    <row r="19" spans="2:13" s="6" customFormat="1" ht="14.25">
      <c r="B19" s="87"/>
      <c r="C19" s="29"/>
      <c r="D19" s="29" t="s">
        <v>63</v>
      </c>
      <c r="E19" s="29"/>
      <c r="F19" s="30"/>
      <c r="G19" s="29"/>
      <c r="H19" s="29"/>
      <c r="I19" s="29"/>
      <c r="J19" s="29"/>
      <c r="K19" s="29"/>
      <c r="L19" s="29"/>
      <c r="M19" s="88"/>
    </row>
    <row r="20" spans="2:13" s="6" customFormat="1" ht="14.25">
      <c r="B20" s="92"/>
      <c r="C20" s="29"/>
      <c r="D20" s="29"/>
      <c r="E20" s="29"/>
      <c r="F20" s="30"/>
      <c r="G20" s="29"/>
      <c r="H20" s="29"/>
      <c r="I20" s="29"/>
      <c r="J20" s="29"/>
      <c r="K20" s="29"/>
      <c r="L20" s="29"/>
      <c r="M20" s="88"/>
    </row>
    <row r="21" spans="2:13" s="6" customFormat="1" ht="14.25">
      <c r="B21" s="92"/>
      <c r="C21" s="32" t="s">
        <v>3</v>
      </c>
      <c r="D21" s="29"/>
      <c r="E21" s="29"/>
      <c r="F21" s="30"/>
      <c r="G21" s="29"/>
      <c r="H21" s="29"/>
      <c r="I21" s="29"/>
      <c r="J21" s="29"/>
      <c r="K21" s="29"/>
      <c r="L21" s="29"/>
      <c r="M21" s="88"/>
    </row>
    <row r="22" spans="2:13" s="6" customFormat="1" ht="14.25">
      <c r="B22" s="87"/>
      <c r="C22" s="29" t="s">
        <v>39</v>
      </c>
      <c r="D22" s="29"/>
      <c r="E22" s="29"/>
      <c r="F22" s="30"/>
      <c r="G22" s="29"/>
      <c r="H22" s="29"/>
      <c r="I22" s="29"/>
      <c r="J22" s="29"/>
      <c r="K22" s="29"/>
      <c r="L22" s="29"/>
      <c r="M22" s="88"/>
    </row>
    <row r="23" spans="2:13" s="6" customFormat="1" ht="9" customHeight="1">
      <c r="B23" s="87"/>
      <c r="C23" s="29"/>
      <c r="D23" s="29"/>
      <c r="E23" s="76"/>
      <c r="F23" s="30"/>
      <c r="G23" s="29"/>
      <c r="H23" s="29"/>
      <c r="I23" s="29"/>
      <c r="J23" s="29"/>
      <c r="K23" s="29"/>
      <c r="L23" s="29"/>
      <c r="M23" s="88"/>
    </row>
    <row r="24" spans="2:13" ht="14.25">
      <c r="B24" s="80"/>
      <c r="C24" s="26"/>
      <c r="D24" s="29" t="s">
        <v>66</v>
      </c>
      <c r="E24" s="29"/>
      <c r="F24" s="30"/>
      <c r="G24" s="29"/>
      <c r="H24" s="29"/>
      <c r="I24" s="29"/>
      <c r="J24" s="26"/>
      <c r="K24" s="26"/>
      <c r="L24" s="26"/>
      <c r="M24" s="81"/>
    </row>
    <row r="25" spans="2:13" ht="14.25">
      <c r="B25" s="80"/>
      <c r="C25" s="26"/>
      <c r="D25" s="29" t="s">
        <v>62</v>
      </c>
      <c r="E25" s="29"/>
      <c r="F25" s="30"/>
      <c r="G25" s="29"/>
      <c r="H25" s="29"/>
      <c r="I25" s="29"/>
      <c r="J25" s="26"/>
      <c r="K25" s="26"/>
      <c r="L25" s="26"/>
      <c r="M25" s="81"/>
    </row>
    <row r="26" spans="2:13" ht="5.25" customHeight="1">
      <c r="B26" s="80"/>
      <c r="C26" s="26"/>
      <c r="D26" s="29"/>
      <c r="E26" s="29"/>
      <c r="F26" s="30"/>
      <c r="G26" s="29"/>
      <c r="H26" s="29"/>
      <c r="I26" s="29"/>
      <c r="J26" s="26"/>
      <c r="K26" s="26"/>
      <c r="L26" s="26"/>
      <c r="M26" s="81"/>
    </row>
    <row r="27" spans="2:13" ht="14.25">
      <c r="B27" s="80"/>
      <c r="C27" s="26"/>
      <c r="D27" s="29" t="s">
        <v>40</v>
      </c>
      <c r="E27" s="29"/>
      <c r="F27" s="30"/>
      <c r="G27" s="29"/>
      <c r="H27" s="29"/>
      <c r="I27" s="29"/>
      <c r="J27" s="26"/>
      <c r="K27" s="26"/>
      <c r="L27" s="26"/>
      <c r="M27" s="81"/>
    </row>
    <row r="28" spans="2:13" ht="14.25">
      <c r="B28" s="80"/>
      <c r="C28" s="26"/>
      <c r="D28" s="29" t="s">
        <v>63</v>
      </c>
      <c r="E28" s="29"/>
      <c r="F28" s="30"/>
      <c r="G28" s="29"/>
      <c r="H28" s="29"/>
      <c r="I28" s="29"/>
      <c r="J28" s="26"/>
      <c r="K28" s="26"/>
      <c r="L28" s="26"/>
      <c r="M28" s="81"/>
    </row>
    <row r="29" spans="2:13" ht="14.25">
      <c r="B29" s="80"/>
      <c r="C29" s="26"/>
      <c r="D29" s="26"/>
      <c r="E29" s="26"/>
      <c r="F29" s="85"/>
      <c r="G29" s="26"/>
      <c r="H29" s="26"/>
      <c r="I29" s="26"/>
      <c r="J29" s="26"/>
      <c r="K29" s="26"/>
      <c r="L29" s="26"/>
      <c r="M29" s="81"/>
    </row>
    <row r="30" spans="2:13" ht="14.25">
      <c r="B30" s="82"/>
      <c r="C30" s="83"/>
      <c r="D30" s="83"/>
      <c r="E30" s="83"/>
      <c r="F30" s="93"/>
      <c r="G30" s="83"/>
      <c r="H30" s="83"/>
      <c r="I30" s="83"/>
      <c r="J30" s="83"/>
      <c r="K30" s="83"/>
      <c r="L30" s="83"/>
      <c r="M30" s="84"/>
    </row>
  </sheetData>
  <sheetProtection password="CC11" sheet="1" objects="1"/>
  <mergeCells count="2">
    <mergeCell ref="G5:L5"/>
    <mergeCell ref="G6:L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9"/>
  </sheetPr>
  <dimension ref="A1:AQ77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9.00390625" defaultRowHeight="14.25"/>
  <cols>
    <col min="1" max="1" width="2.25390625" style="33" customWidth="1"/>
    <col min="2" max="2" width="5.00390625" style="51" customWidth="1"/>
    <col min="3" max="3" width="19.25390625" style="52" customWidth="1"/>
    <col min="4" max="4" width="27.25390625" style="52" customWidth="1"/>
    <col min="5" max="5" width="5.625" style="51" customWidth="1"/>
    <col min="6" max="6" width="21.125" style="52" customWidth="1"/>
    <col min="7" max="7" width="23.75390625" style="52" hidden="1" customWidth="1"/>
    <col min="8" max="8" width="10.75390625" style="52" customWidth="1"/>
    <col min="9" max="9" width="10.50390625" style="52" hidden="1" customWidth="1"/>
    <col min="10" max="10" width="9.25390625" style="51" customWidth="1"/>
    <col min="11" max="11" width="9.75390625" style="51" customWidth="1"/>
    <col min="12" max="13" width="8.00390625" style="51" customWidth="1"/>
    <col min="14" max="17" width="8.00390625" style="51" hidden="1" customWidth="1"/>
    <col min="18" max="19" width="8.625" style="51" customWidth="1"/>
    <col min="20" max="20" width="10.625" style="51" customWidth="1"/>
    <col min="21" max="21" width="8.25390625" style="51" hidden="1" customWidth="1"/>
    <col min="22" max="22" width="7.875" style="51" hidden="1" customWidth="1"/>
    <col min="23" max="23" width="10.00390625" style="51" customWidth="1"/>
    <col min="24" max="24" width="9.875" style="51" hidden="1" customWidth="1"/>
    <col min="25" max="25" width="8.375" style="51" hidden="1" customWidth="1"/>
    <col min="26" max="26" width="8.00390625" style="51" hidden="1" customWidth="1"/>
    <col min="27" max="27" width="8.375" style="51" customWidth="1"/>
    <col min="28" max="28" width="8.00390625" style="51" customWidth="1"/>
    <col min="29" max="29" width="9.00390625" style="33" customWidth="1"/>
    <col min="30" max="30" width="9.00390625" style="33" hidden="1" customWidth="1"/>
    <col min="31" max="31" width="24.875" style="33" hidden="1" customWidth="1"/>
    <col min="32" max="32" width="14.375" style="33" hidden="1" customWidth="1"/>
    <col min="33" max="33" width="9.75390625" style="33" hidden="1" customWidth="1"/>
    <col min="34" max="34" width="9.00390625" style="33" hidden="1" customWidth="1"/>
    <col min="35" max="35" width="10.75390625" style="33" hidden="1" customWidth="1"/>
    <col min="36" max="36" width="25.25390625" style="33" hidden="1" customWidth="1"/>
    <col min="37" max="37" width="38.625" style="33" hidden="1" customWidth="1"/>
    <col min="38" max="38" width="9.75390625" style="33" hidden="1" customWidth="1"/>
    <col min="39" max="39" width="10.875" style="33" hidden="1" customWidth="1"/>
    <col min="40" max="40" width="9.75390625" style="33" hidden="1" customWidth="1"/>
    <col min="41" max="41" width="9.00390625" style="33" hidden="1" customWidth="1"/>
    <col min="42" max="43" width="9.00390625" style="34" hidden="1" customWidth="1"/>
    <col min="44" max="44" width="9.00390625" style="33" hidden="1" customWidth="1"/>
    <col min="45" max="16384" width="9.00390625" style="33" customWidth="1"/>
  </cols>
  <sheetData>
    <row r="1" spans="1:29" ht="14.25">
      <c r="A1" s="25"/>
      <c r="B1" s="63"/>
      <c r="C1" s="64"/>
      <c r="D1" s="64"/>
      <c r="E1" s="65"/>
      <c r="F1" s="64"/>
      <c r="G1" s="66"/>
      <c r="H1" s="64"/>
      <c r="I1" s="6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7"/>
      <c r="AC1" s="25"/>
    </row>
    <row r="2" spans="1:29" ht="14.25">
      <c r="A2" s="25"/>
      <c r="B2" s="68"/>
      <c r="C2" s="7"/>
      <c r="D2" s="7"/>
      <c r="E2" s="17"/>
      <c r="F2" s="7"/>
      <c r="G2" s="18"/>
      <c r="H2" s="7"/>
      <c r="I2" s="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69"/>
      <c r="AC2" s="25"/>
    </row>
    <row r="3" spans="1:29" ht="35.25" customHeight="1">
      <c r="A3" s="25"/>
      <c r="B3" s="68"/>
      <c r="C3" s="7"/>
      <c r="D3" s="7"/>
      <c r="E3" s="17"/>
      <c r="F3" s="57" t="s">
        <v>60</v>
      </c>
      <c r="G3" s="58"/>
      <c r="H3" s="96" t="s">
        <v>45</v>
      </c>
      <c r="I3" s="59"/>
      <c r="J3" s="128" t="s">
        <v>61</v>
      </c>
      <c r="K3" s="129"/>
      <c r="L3" s="60">
        <f>VLOOKUP(H3,AE17:AF20,2,0)</f>
        <v>26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69"/>
      <c r="AC3" s="25"/>
    </row>
    <row r="4" spans="1:29" ht="14.25">
      <c r="A4" s="25"/>
      <c r="B4" s="68"/>
      <c r="C4" s="7"/>
      <c r="D4" s="7"/>
      <c r="E4" s="17"/>
      <c r="F4" s="7"/>
      <c r="G4" s="7"/>
      <c r="H4" s="7"/>
      <c r="I4" s="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69"/>
      <c r="AC4" s="25"/>
    </row>
    <row r="5" spans="1:29" ht="14.25">
      <c r="A5" s="25"/>
      <c r="B5" s="103"/>
      <c r="C5" s="104"/>
      <c r="D5" s="104"/>
      <c r="E5" s="105"/>
      <c r="F5" s="104"/>
      <c r="G5" s="70"/>
      <c r="H5" s="104"/>
      <c r="I5" s="70"/>
      <c r="J5" s="105"/>
      <c r="K5" s="105"/>
      <c r="L5" s="105"/>
      <c r="M5" s="105"/>
      <c r="N5" s="71"/>
      <c r="O5" s="71"/>
      <c r="P5" s="71"/>
      <c r="Q5" s="71"/>
      <c r="R5" s="105"/>
      <c r="S5" s="105"/>
      <c r="T5" s="105"/>
      <c r="U5" s="71"/>
      <c r="V5" s="71"/>
      <c r="W5" s="105"/>
      <c r="X5" s="71"/>
      <c r="Y5" s="71"/>
      <c r="Z5" s="71"/>
      <c r="AA5" s="105"/>
      <c r="AB5" s="106"/>
      <c r="AC5" s="25"/>
    </row>
    <row r="6" spans="1:29" s="36" customFormat="1" ht="21" customHeight="1">
      <c r="A6" s="35"/>
      <c r="B6" s="130" t="s">
        <v>56</v>
      </c>
      <c r="C6" s="131"/>
      <c r="D6" s="131"/>
      <c r="E6" s="131"/>
      <c r="F6" s="131"/>
      <c r="G6" s="62"/>
      <c r="H6" s="130" t="s">
        <v>57</v>
      </c>
      <c r="I6" s="131"/>
      <c r="J6" s="131"/>
      <c r="K6" s="131"/>
      <c r="L6" s="131"/>
      <c r="M6" s="131"/>
      <c r="N6" s="135" t="s">
        <v>74</v>
      </c>
      <c r="O6" s="138" t="s">
        <v>76</v>
      </c>
      <c r="P6" s="62"/>
      <c r="Q6" s="118"/>
      <c r="R6" s="125" t="s">
        <v>58</v>
      </c>
      <c r="S6" s="134"/>
      <c r="T6" s="125" t="s">
        <v>59</v>
      </c>
      <c r="U6" s="126"/>
      <c r="V6" s="126"/>
      <c r="W6" s="126"/>
      <c r="X6" s="126"/>
      <c r="Y6" s="126"/>
      <c r="Z6" s="126"/>
      <c r="AA6" s="126"/>
      <c r="AB6" s="126"/>
      <c r="AC6" s="35"/>
    </row>
    <row r="7" spans="1:29" ht="23.25" customHeight="1">
      <c r="A7" s="37"/>
      <c r="B7" s="127" t="s">
        <v>36</v>
      </c>
      <c r="C7" s="127" t="s">
        <v>6</v>
      </c>
      <c r="D7" s="127" t="s">
        <v>53</v>
      </c>
      <c r="E7" s="127" t="s">
        <v>29</v>
      </c>
      <c r="F7" s="127" t="s">
        <v>7</v>
      </c>
      <c r="G7" s="127" t="s">
        <v>31</v>
      </c>
      <c r="H7" s="127" t="s">
        <v>32</v>
      </c>
      <c r="I7" s="127" t="s">
        <v>75</v>
      </c>
      <c r="J7" s="127" t="s">
        <v>69</v>
      </c>
      <c r="K7" s="127" t="s">
        <v>42</v>
      </c>
      <c r="L7" s="127" t="s">
        <v>33</v>
      </c>
      <c r="M7" s="127"/>
      <c r="N7" s="136"/>
      <c r="O7" s="139"/>
      <c r="P7" s="132" t="str">
        <f>CONCATENATE("Потребность на ",H3)</f>
        <v>Потребность на Полугодие</v>
      </c>
      <c r="Q7" s="133"/>
      <c r="R7" s="141" t="str">
        <f>CONCATENATE("Потребность на ",H3)</f>
        <v>Потребность на Полугодие</v>
      </c>
      <c r="S7" s="142"/>
      <c r="T7" s="143" t="s">
        <v>49</v>
      </c>
      <c r="U7" s="127" t="s">
        <v>47</v>
      </c>
      <c r="V7" s="127" t="s">
        <v>48</v>
      </c>
      <c r="W7" s="127" t="s">
        <v>50</v>
      </c>
      <c r="X7" s="127" t="s">
        <v>51</v>
      </c>
      <c r="Y7" s="127" t="s">
        <v>52</v>
      </c>
      <c r="Z7" s="127"/>
      <c r="AA7" s="127" t="s">
        <v>55</v>
      </c>
      <c r="AB7" s="127"/>
      <c r="AC7" s="37"/>
    </row>
    <row r="8" spans="1:29" ht="21" customHeight="1">
      <c r="A8" s="3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61" t="s">
        <v>34</v>
      </c>
      <c r="M8" s="61" t="s">
        <v>35</v>
      </c>
      <c r="N8" s="137"/>
      <c r="O8" s="140"/>
      <c r="P8" s="61" t="s">
        <v>34</v>
      </c>
      <c r="Q8" s="116" t="s">
        <v>35</v>
      </c>
      <c r="R8" s="119" t="s">
        <v>34</v>
      </c>
      <c r="S8" s="121" t="s">
        <v>35</v>
      </c>
      <c r="T8" s="143"/>
      <c r="U8" s="127"/>
      <c r="V8" s="127"/>
      <c r="W8" s="127"/>
      <c r="X8" s="127"/>
      <c r="Y8" s="61" t="s">
        <v>34</v>
      </c>
      <c r="Z8" s="61" t="s">
        <v>35</v>
      </c>
      <c r="AA8" s="61" t="s">
        <v>34</v>
      </c>
      <c r="AB8" s="61" t="s">
        <v>35</v>
      </c>
      <c r="AC8" s="37"/>
    </row>
    <row r="9" spans="1:43" s="39" customFormat="1" ht="14.25">
      <c r="A9" s="38"/>
      <c r="B9" s="19">
        <v>1</v>
      </c>
      <c r="C9" s="72"/>
      <c r="D9" s="101"/>
      <c r="E9" s="73"/>
      <c r="F9" s="94"/>
      <c r="G9" s="20" t="str">
        <f>CONCATENATE(F9," , вес ",E9," кг")</f>
        <v> , вес  кг</v>
      </c>
      <c r="H9" s="20" t="e">
        <f>VLOOKUP(F9,$AE$9:$AG$14,2,0)</f>
        <v>#N/A</v>
      </c>
      <c r="I9" s="21" t="e">
        <f>VLOOKUP(F9,$AE$9:$AG$14,3,0)</f>
        <v>#N/A</v>
      </c>
      <c r="J9" s="19" t="e">
        <f>VLOOKUP(G9,$AK$10:$AL$614,2,0)</f>
        <v>#N/A</v>
      </c>
      <c r="K9" s="75"/>
      <c r="L9" s="19" t="e">
        <f>VLOOKUP(K9,$AO$10:$AQ$730,2,0)</f>
        <v>#N/A</v>
      </c>
      <c r="M9" s="21" t="e">
        <f>VLOOKUP(K9,$AO$10:$AQ$730,3,0)</f>
        <v>#N/A</v>
      </c>
      <c r="N9" s="115" t="str">
        <f>$H$3</f>
        <v>Полугодие</v>
      </c>
      <c r="O9" s="21">
        <f aca="true" t="shared" si="0" ref="O9:O40">VLOOKUP(N9,$AE$17:$AG$20,3,0)</f>
        <v>6</v>
      </c>
      <c r="P9" s="21" t="e">
        <f>L9*I9*O9</f>
        <v>#N/A</v>
      </c>
      <c r="Q9" s="117" t="e">
        <f>M9*O9</f>
        <v>#N/A</v>
      </c>
      <c r="R9" s="120" t="e">
        <f>ROUNDUP(P9,0)</f>
        <v>#N/A</v>
      </c>
      <c r="S9" s="123" t="e">
        <f>ROUNDUP(Q9,0)</f>
        <v>#N/A</v>
      </c>
      <c r="T9" s="122"/>
      <c r="U9" s="75" t="e">
        <f aca="true" t="shared" si="1" ref="U9:U40">VLOOKUP(T9,$AE$23:$AF$34,2,0)</f>
        <v>#N/A</v>
      </c>
      <c r="V9" s="75" t="e">
        <f aca="true" t="shared" si="2" ref="V9:V40">I9*U9/4</f>
        <v>#N/A</v>
      </c>
      <c r="W9" s="75"/>
      <c r="X9" s="19">
        <f>IF(T9=0,0,V9-W9)</f>
        <v>0</v>
      </c>
      <c r="Y9" s="21" t="e">
        <f aca="true" t="shared" si="3" ref="Y9:Y40">X9*L9</f>
        <v>#N/A</v>
      </c>
      <c r="Z9" s="21" t="e">
        <f aca="true" t="shared" si="4" ref="Z9:Z40">X9*M9</f>
        <v>#N/A</v>
      </c>
      <c r="AA9" s="21" t="e">
        <f>ROUNDUP(Y9,0)</f>
        <v>#N/A</v>
      </c>
      <c r="AB9" s="21" t="e">
        <f>ROUNDUP(Z9,0)</f>
        <v>#N/A</v>
      </c>
      <c r="AC9" s="38"/>
      <c r="AE9" s="97" t="s">
        <v>1</v>
      </c>
      <c r="AF9" s="97" t="s">
        <v>9</v>
      </c>
      <c r="AG9" s="98">
        <v>1</v>
      </c>
      <c r="AI9" s="41" t="s">
        <v>8</v>
      </c>
      <c r="AJ9" s="41" t="s">
        <v>7</v>
      </c>
      <c r="AK9" s="41" t="s">
        <v>30</v>
      </c>
      <c r="AL9" s="42" t="s">
        <v>12</v>
      </c>
      <c r="AM9" s="42" t="s">
        <v>46</v>
      </c>
      <c r="AN9" s="43"/>
      <c r="AO9" s="107" t="s">
        <v>12</v>
      </c>
      <c r="AP9" s="107" t="s">
        <v>13</v>
      </c>
      <c r="AQ9" s="107" t="s">
        <v>14</v>
      </c>
    </row>
    <row r="10" spans="1:43" s="39" customFormat="1" ht="14.25">
      <c r="A10" s="38"/>
      <c r="B10" s="19">
        <v>2</v>
      </c>
      <c r="C10" s="72"/>
      <c r="D10" s="101"/>
      <c r="E10" s="73"/>
      <c r="F10" s="94"/>
      <c r="G10" s="20" t="str">
        <f aca="true" t="shared" si="5" ref="G10:G27">CONCATENATE(F10," , вес ",E10," кг")</f>
        <v> , вес  кг</v>
      </c>
      <c r="H10" s="20" t="e">
        <f aca="true" t="shared" si="6" ref="H10:H73">VLOOKUP(F10,$AE$9:$AG$14,2,0)</f>
        <v>#N/A</v>
      </c>
      <c r="I10" s="21" t="e">
        <f>VLOOKUP(F10,$AE$9:$AG$14,3,0)</f>
        <v>#N/A</v>
      </c>
      <c r="J10" s="19" t="e">
        <f aca="true" t="shared" si="7" ref="J10:J73">VLOOKUP(G10,$AK$10:$AL$614,2,0)</f>
        <v>#N/A</v>
      </c>
      <c r="K10" s="75"/>
      <c r="L10" s="19" t="e">
        <f>VLOOKUP(K10,$AO$10:$AQ$730,2,0)</f>
        <v>#N/A</v>
      </c>
      <c r="M10" s="21" t="e">
        <f>VLOOKUP(K10,$AO$10:$AQ$730,3,0)</f>
        <v>#N/A</v>
      </c>
      <c r="N10" s="115" t="str">
        <f aca="true" t="shared" si="8" ref="N10:N73">$H$3</f>
        <v>Полугодие</v>
      </c>
      <c r="O10" s="21">
        <f t="shared" si="0"/>
        <v>6</v>
      </c>
      <c r="P10" s="21" t="e">
        <f>L10*O10</f>
        <v>#N/A</v>
      </c>
      <c r="Q10" s="117" t="e">
        <f>M10*O10</f>
        <v>#N/A</v>
      </c>
      <c r="R10" s="120" t="e">
        <f aca="true" t="shared" si="9" ref="R10:R73">ROUNDUP(P10,0)</f>
        <v>#N/A</v>
      </c>
      <c r="S10" s="123" t="e">
        <f aca="true" t="shared" si="10" ref="S10:S73">ROUNDUP(Q10,0)</f>
        <v>#N/A</v>
      </c>
      <c r="T10" s="122"/>
      <c r="U10" s="75" t="e">
        <f t="shared" si="1"/>
        <v>#N/A</v>
      </c>
      <c r="V10" s="75" t="e">
        <f t="shared" si="2"/>
        <v>#N/A</v>
      </c>
      <c r="W10" s="75"/>
      <c r="X10" s="19">
        <f aca="true" t="shared" si="11" ref="X10:X73">IF(T10=0,0,V10-W10)</f>
        <v>0</v>
      </c>
      <c r="Y10" s="21" t="e">
        <f t="shared" si="3"/>
        <v>#N/A</v>
      </c>
      <c r="Z10" s="21" t="e">
        <f t="shared" si="4"/>
        <v>#N/A</v>
      </c>
      <c r="AA10" s="21" t="e">
        <f>ROUNDUP(Y10,0)</f>
        <v>#N/A</v>
      </c>
      <c r="AB10" s="21" t="e">
        <f aca="true" t="shared" si="12" ref="AB10:AB73">ROUNDUP(Z10,0)</f>
        <v>#N/A</v>
      </c>
      <c r="AC10" s="38"/>
      <c r="AE10" s="97" t="s">
        <v>4</v>
      </c>
      <c r="AF10" s="97" t="s">
        <v>9</v>
      </c>
      <c r="AG10" s="98">
        <v>1</v>
      </c>
      <c r="AI10" s="40">
        <v>10</v>
      </c>
      <c r="AJ10" s="40" t="s">
        <v>1</v>
      </c>
      <c r="AK10" s="40" t="str">
        <f>CONCATENATE(AJ10," , вес ",AI10," кг")</f>
        <v>Ревматоидный артрит , вес 10 кг</v>
      </c>
      <c r="AL10" s="44">
        <f>8*AI10</f>
        <v>80</v>
      </c>
      <c r="AM10" s="44">
        <v>1</v>
      </c>
      <c r="AN10" s="45"/>
      <c r="AO10" s="109">
        <v>80</v>
      </c>
      <c r="AP10" s="108">
        <v>1</v>
      </c>
      <c r="AQ10" s="108">
        <v>0</v>
      </c>
    </row>
    <row r="11" spans="1:43" s="39" customFormat="1" ht="14.25">
      <c r="A11" s="38"/>
      <c r="B11" s="19">
        <v>3</v>
      </c>
      <c r="C11" s="72"/>
      <c r="D11" s="101"/>
      <c r="E11" s="73"/>
      <c r="F11" s="94"/>
      <c r="G11" s="20" t="str">
        <f t="shared" si="5"/>
        <v> , вес  кг</v>
      </c>
      <c r="H11" s="20" t="e">
        <f t="shared" si="6"/>
        <v>#N/A</v>
      </c>
      <c r="I11" s="21" t="e">
        <f>VLOOKUP(F11,$AE$9:$AG$14,3,0)</f>
        <v>#N/A</v>
      </c>
      <c r="J11" s="19" t="e">
        <f t="shared" si="7"/>
        <v>#N/A</v>
      </c>
      <c r="K11" s="75"/>
      <c r="L11" s="19" t="e">
        <f aca="true" t="shared" si="13" ref="L11:L74">VLOOKUP(K11,$AO$10:$AQ$730,2,0)</f>
        <v>#N/A</v>
      </c>
      <c r="M11" s="21" t="e">
        <f aca="true" t="shared" si="14" ref="M11:M74">VLOOKUP(K11,$AO$10:$AQ$730,3,0)</f>
        <v>#N/A</v>
      </c>
      <c r="N11" s="115" t="str">
        <f t="shared" si="8"/>
        <v>Полугодие</v>
      </c>
      <c r="O11" s="21">
        <f t="shared" si="0"/>
        <v>6</v>
      </c>
      <c r="P11" s="21" t="e">
        <f>L11*O11</f>
        <v>#N/A</v>
      </c>
      <c r="Q11" s="117" t="e">
        <f>M11*O11</f>
        <v>#N/A</v>
      </c>
      <c r="R11" s="120" t="e">
        <f t="shared" si="9"/>
        <v>#N/A</v>
      </c>
      <c r="S11" s="123" t="e">
        <f t="shared" si="10"/>
        <v>#N/A</v>
      </c>
      <c r="T11" s="122"/>
      <c r="U11" s="75" t="e">
        <f t="shared" si="1"/>
        <v>#N/A</v>
      </c>
      <c r="V11" s="75" t="e">
        <f t="shared" si="2"/>
        <v>#N/A</v>
      </c>
      <c r="W11" s="75"/>
      <c r="X11" s="19">
        <f t="shared" si="11"/>
        <v>0</v>
      </c>
      <c r="Y11" s="21" t="e">
        <f t="shared" si="3"/>
        <v>#N/A</v>
      </c>
      <c r="Z11" s="21" t="e">
        <f t="shared" si="4"/>
        <v>#N/A</v>
      </c>
      <c r="AA11" s="21" t="e">
        <f aca="true" t="shared" si="15" ref="AA11:AA73">ROUNDUP(Y11,0)</f>
        <v>#N/A</v>
      </c>
      <c r="AB11" s="21" t="e">
        <f t="shared" si="12"/>
        <v>#N/A</v>
      </c>
      <c r="AC11" s="38"/>
      <c r="AE11" s="97" t="s">
        <v>5</v>
      </c>
      <c r="AF11" s="97" t="s">
        <v>10</v>
      </c>
      <c r="AG11" s="98">
        <v>2</v>
      </c>
      <c r="AI11" s="40">
        <v>11</v>
      </c>
      <c r="AJ11" s="40" t="s">
        <v>1</v>
      </c>
      <c r="AK11" s="40" t="str">
        <f aca="true" t="shared" si="16" ref="AK11:AK74">CONCATENATE(AJ11," , вес ",AI11," кг")</f>
        <v>Ревматоидный артрит , вес 11 кг</v>
      </c>
      <c r="AL11" s="44">
        <f aca="true" t="shared" si="17" ref="AL11:AL74">8*AI11</f>
        <v>88</v>
      </c>
      <c r="AM11" s="44">
        <v>1</v>
      </c>
      <c r="AN11" s="45"/>
      <c r="AO11" s="108">
        <v>81</v>
      </c>
      <c r="AP11" s="108">
        <v>1</v>
      </c>
      <c r="AQ11" s="108">
        <v>0</v>
      </c>
    </row>
    <row r="12" spans="2:43" s="37" customFormat="1" ht="14.25">
      <c r="B12" s="19">
        <v>4</v>
      </c>
      <c r="C12" s="74"/>
      <c r="D12" s="102"/>
      <c r="E12" s="73"/>
      <c r="F12" s="95"/>
      <c r="G12" s="22" t="str">
        <f t="shared" si="5"/>
        <v> , вес  кг</v>
      </c>
      <c r="H12" s="20" t="e">
        <f t="shared" si="6"/>
        <v>#N/A</v>
      </c>
      <c r="I12" s="21" t="e">
        <f>VLOOKUP(F12,$AE$9:$AG$14,3,0)</f>
        <v>#N/A</v>
      </c>
      <c r="J12" s="19" t="e">
        <f t="shared" si="7"/>
        <v>#N/A</v>
      </c>
      <c r="K12" s="75"/>
      <c r="L12" s="19" t="e">
        <f t="shared" si="13"/>
        <v>#N/A</v>
      </c>
      <c r="M12" s="21" t="e">
        <f t="shared" si="14"/>
        <v>#N/A</v>
      </c>
      <c r="N12" s="115" t="str">
        <f t="shared" si="8"/>
        <v>Полугодие</v>
      </c>
      <c r="O12" s="21">
        <f t="shared" si="0"/>
        <v>6</v>
      </c>
      <c r="P12" s="21" t="e">
        <f>L12*O12*I12</f>
        <v>#N/A</v>
      </c>
      <c r="Q12" s="117" t="e">
        <f>M12*O12*I12</f>
        <v>#N/A</v>
      </c>
      <c r="R12" s="120" t="e">
        <f t="shared" si="9"/>
        <v>#N/A</v>
      </c>
      <c r="S12" s="123" t="e">
        <f t="shared" si="10"/>
        <v>#N/A</v>
      </c>
      <c r="T12" s="122"/>
      <c r="U12" s="75" t="e">
        <f t="shared" si="1"/>
        <v>#N/A</v>
      </c>
      <c r="V12" s="75" t="e">
        <f t="shared" si="2"/>
        <v>#N/A</v>
      </c>
      <c r="W12" s="75"/>
      <c r="X12" s="19">
        <f t="shared" si="11"/>
        <v>0</v>
      </c>
      <c r="Y12" s="21" t="e">
        <f t="shared" si="3"/>
        <v>#N/A</v>
      </c>
      <c r="Z12" s="21" t="e">
        <f t="shared" si="4"/>
        <v>#N/A</v>
      </c>
      <c r="AA12" s="21" t="e">
        <f t="shared" si="15"/>
        <v>#N/A</v>
      </c>
      <c r="AB12" s="21" t="e">
        <f t="shared" si="12"/>
        <v>#N/A</v>
      </c>
      <c r="AE12" s="97" t="s">
        <v>71</v>
      </c>
      <c r="AF12" s="97" t="s">
        <v>9</v>
      </c>
      <c r="AG12" s="98">
        <v>1</v>
      </c>
      <c r="AI12" s="46">
        <v>12</v>
      </c>
      <c r="AJ12" s="46" t="s">
        <v>1</v>
      </c>
      <c r="AK12" s="46" t="str">
        <f t="shared" si="16"/>
        <v>Ревматоидный артрит , вес 12 кг</v>
      </c>
      <c r="AL12" s="47">
        <f t="shared" si="17"/>
        <v>96</v>
      </c>
      <c r="AM12" s="47">
        <v>1</v>
      </c>
      <c r="AN12" s="48"/>
      <c r="AO12" s="47">
        <v>82</v>
      </c>
      <c r="AP12" s="108">
        <v>1</v>
      </c>
      <c r="AQ12" s="108">
        <v>0</v>
      </c>
    </row>
    <row r="13" spans="2:43" s="37" customFormat="1" ht="14.25">
      <c r="B13" s="19">
        <v>5</v>
      </c>
      <c r="C13" s="74"/>
      <c r="D13" s="102"/>
      <c r="E13" s="73"/>
      <c r="F13" s="95"/>
      <c r="G13" s="22" t="str">
        <f t="shared" si="5"/>
        <v> , вес  кг</v>
      </c>
      <c r="H13" s="20" t="e">
        <f t="shared" si="6"/>
        <v>#N/A</v>
      </c>
      <c r="I13" s="21" t="e">
        <f>VLOOKUP(F13,$AE$9:$AG$14,3,0)</f>
        <v>#N/A</v>
      </c>
      <c r="J13" s="19" t="e">
        <f t="shared" si="7"/>
        <v>#N/A</v>
      </c>
      <c r="K13" s="75"/>
      <c r="L13" s="19" t="e">
        <f t="shared" si="13"/>
        <v>#N/A</v>
      </c>
      <c r="M13" s="21" t="e">
        <f t="shared" si="14"/>
        <v>#N/A</v>
      </c>
      <c r="N13" s="115" t="str">
        <f t="shared" si="8"/>
        <v>Полугодие</v>
      </c>
      <c r="O13" s="21">
        <f t="shared" si="0"/>
        <v>6</v>
      </c>
      <c r="P13" s="21" t="e">
        <f aca="true" t="shared" si="18" ref="P13:P76">L13*O13*I13</f>
        <v>#N/A</v>
      </c>
      <c r="Q13" s="117" t="e">
        <f aca="true" t="shared" si="19" ref="Q13:Q76">M13*O13*I13</f>
        <v>#N/A</v>
      </c>
      <c r="R13" s="120" t="e">
        <f t="shared" si="9"/>
        <v>#N/A</v>
      </c>
      <c r="S13" s="123" t="e">
        <f t="shared" si="10"/>
        <v>#N/A</v>
      </c>
      <c r="T13" s="122"/>
      <c r="U13" s="75" t="e">
        <f t="shared" si="1"/>
        <v>#N/A</v>
      </c>
      <c r="V13" s="75" t="e">
        <f t="shared" si="2"/>
        <v>#N/A</v>
      </c>
      <c r="W13" s="75"/>
      <c r="X13" s="19">
        <f t="shared" si="11"/>
        <v>0</v>
      </c>
      <c r="Y13" s="21" t="e">
        <f t="shared" si="3"/>
        <v>#N/A</v>
      </c>
      <c r="Z13" s="21" t="e">
        <f t="shared" si="4"/>
        <v>#N/A</v>
      </c>
      <c r="AA13" s="21" t="e">
        <f t="shared" si="15"/>
        <v>#N/A</v>
      </c>
      <c r="AB13" s="21" t="e">
        <f t="shared" si="12"/>
        <v>#N/A</v>
      </c>
      <c r="AE13" s="97" t="s">
        <v>68</v>
      </c>
      <c r="AF13" s="97" t="s">
        <v>70</v>
      </c>
      <c r="AG13" s="98">
        <v>0.6</v>
      </c>
      <c r="AI13" s="46">
        <v>13</v>
      </c>
      <c r="AJ13" s="46" t="s">
        <v>1</v>
      </c>
      <c r="AK13" s="46" t="str">
        <f t="shared" si="16"/>
        <v>Ревматоидный артрит , вес 13 кг</v>
      </c>
      <c r="AL13" s="47">
        <f t="shared" si="17"/>
        <v>104</v>
      </c>
      <c r="AM13" s="47">
        <v>1</v>
      </c>
      <c r="AN13" s="48"/>
      <c r="AO13" s="108">
        <v>83</v>
      </c>
      <c r="AP13" s="108">
        <v>1</v>
      </c>
      <c r="AQ13" s="108">
        <v>0</v>
      </c>
    </row>
    <row r="14" spans="2:43" s="37" customFormat="1" ht="14.25">
      <c r="B14" s="19">
        <v>6</v>
      </c>
      <c r="C14" s="74"/>
      <c r="D14" s="102"/>
      <c r="E14" s="73"/>
      <c r="F14" s="95"/>
      <c r="G14" s="22" t="str">
        <f t="shared" si="5"/>
        <v> , вес  кг</v>
      </c>
      <c r="H14" s="20" t="e">
        <f t="shared" si="6"/>
        <v>#N/A</v>
      </c>
      <c r="I14" s="21" t="e">
        <f aca="true" t="shared" si="20" ref="I14:I77">VLOOKUP(F14,$AE$9:$AG$14,3,0)</f>
        <v>#N/A</v>
      </c>
      <c r="J14" s="19" t="e">
        <f t="shared" si="7"/>
        <v>#N/A</v>
      </c>
      <c r="K14" s="75"/>
      <c r="L14" s="19" t="e">
        <f t="shared" si="13"/>
        <v>#N/A</v>
      </c>
      <c r="M14" s="21" t="e">
        <f t="shared" si="14"/>
        <v>#N/A</v>
      </c>
      <c r="N14" s="115" t="str">
        <f t="shared" si="8"/>
        <v>Полугодие</v>
      </c>
      <c r="O14" s="21">
        <f t="shared" si="0"/>
        <v>6</v>
      </c>
      <c r="P14" s="21" t="e">
        <f t="shared" si="18"/>
        <v>#N/A</v>
      </c>
      <c r="Q14" s="117" t="e">
        <f t="shared" si="19"/>
        <v>#N/A</v>
      </c>
      <c r="R14" s="120" t="e">
        <f t="shared" si="9"/>
        <v>#N/A</v>
      </c>
      <c r="S14" s="123" t="e">
        <f t="shared" si="10"/>
        <v>#N/A</v>
      </c>
      <c r="T14" s="122"/>
      <c r="U14" s="75" t="e">
        <f t="shared" si="1"/>
        <v>#N/A</v>
      </c>
      <c r="V14" s="75" t="e">
        <f t="shared" si="2"/>
        <v>#N/A</v>
      </c>
      <c r="W14" s="75"/>
      <c r="X14" s="19">
        <f t="shared" si="11"/>
        <v>0</v>
      </c>
      <c r="Y14" s="21" t="e">
        <f t="shared" si="3"/>
        <v>#N/A</v>
      </c>
      <c r="Z14" s="21" t="e">
        <f t="shared" si="4"/>
        <v>#N/A</v>
      </c>
      <c r="AA14" s="21" t="e">
        <f t="shared" si="15"/>
        <v>#N/A</v>
      </c>
      <c r="AB14" s="21" t="e">
        <f t="shared" si="12"/>
        <v>#N/A</v>
      </c>
      <c r="AE14" s="97" t="s">
        <v>72</v>
      </c>
      <c r="AF14" s="97" t="s">
        <v>73</v>
      </c>
      <c r="AG14" s="98">
        <v>0.5</v>
      </c>
      <c r="AI14" s="46">
        <v>14</v>
      </c>
      <c r="AJ14" s="46" t="s">
        <v>1</v>
      </c>
      <c r="AK14" s="46" t="str">
        <f t="shared" si="16"/>
        <v>Ревматоидный артрит , вес 14 кг</v>
      </c>
      <c r="AL14" s="47">
        <f t="shared" si="17"/>
        <v>112</v>
      </c>
      <c r="AM14" s="47">
        <v>1</v>
      </c>
      <c r="AN14" s="48"/>
      <c r="AO14" s="108">
        <v>84</v>
      </c>
      <c r="AP14" s="108">
        <v>1</v>
      </c>
      <c r="AQ14" s="108">
        <v>0</v>
      </c>
    </row>
    <row r="15" spans="2:43" s="37" customFormat="1" ht="14.25">
      <c r="B15" s="19">
        <v>7</v>
      </c>
      <c r="C15" s="74"/>
      <c r="D15" s="102"/>
      <c r="E15" s="73"/>
      <c r="F15" s="95"/>
      <c r="G15" s="22" t="str">
        <f t="shared" si="5"/>
        <v> , вес  кг</v>
      </c>
      <c r="H15" s="20" t="e">
        <f t="shared" si="6"/>
        <v>#N/A</v>
      </c>
      <c r="I15" s="21" t="e">
        <f t="shared" si="20"/>
        <v>#N/A</v>
      </c>
      <c r="J15" s="19" t="e">
        <f t="shared" si="7"/>
        <v>#N/A</v>
      </c>
      <c r="K15" s="75" t="e">
        <f aca="true" t="shared" si="21" ref="K15:K73">J15</f>
        <v>#N/A</v>
      </c>
      <c r="L15" s="19" t="e">
        <f t="shared" si="13"/>
        <v>#N/A</v>
      </c>
      <c r="M15" s="21" t="e">
        <f t="shared" si="14"/>
        <v>#N/A</v>
      </c>
      <c r="N15" s="115" t="str">
        <f t="shared" si="8"/>
        <v>Полугодие</v>
      </c>
      <c r="O15" s="21">
        <f t="shared" si="0"/>
        <v>6</v>
      </c>
      <c r="P15" s="21" t="e">
        <f t="shared" si="18"/>
        <v>#N/A</v>
      </c>
      <c r="Q15" s="117" t="e">
        <f t="shared" si="19"/>
        <v>#N/A</v>
      </c>
      <c r="R15" s="120" t="e">
        <f t="shared" si="9"/>
        <v>#N/A</v>
      </c>
      <c r="S15" s="123" t="e">
        <f t="shared" si="10"/>
        <v>#N/A</v>
      </c>
      <c r="T15" s="122"/>
      <c r="U15" s="75" t="e">
        <f t="shared" si="1"/>
        <v>#N/A</v>
      </c>
      <c r="V15" s="75" t="e">
        <f t="shared" si="2"/>
        <v>#N/A</v>
      </c>
      <c r="W15" s="75"/>
      <c r="X15" s="19">
        <f t="shared" si="11"/>
        <v>0</v>
      </c>
      <c r="Y15" s="21" t="e">
        <f t="shared" si="3"/>
        <v>#N/A</v>
      </c>
      <c r="Z15" s="21" t="e">
        <f t="shared" si="4"/>
        <v>#N/A</v>
      </c>
      <c r="AA15" s="21" t="e">
        <f t="shared" si="15"/>
        <v>#N/A</v>
      </c>
      <c r="AB15" s="21" t="e">
        <f t="shared" si="12"/>
        <v>#N/A</v>
      </c>
      <c r="AG15" s="25"/>
      <c r="AI15" s="46">
        <v>15</v>
      </c>
      <c r="AJ15" s="46" t="s">
        <v>1</v>
      </c>
      <c r="AK15" s="46" t="str">
        <f t="shared" si="16"/>
        <v>Ревматоидный артрит , вес 15 кг</v>
      </c>
      <c r="AL15" s="47">
        <f t="shared" si="17"/>
        <v>120</v>
      </c>
      <c r="AM15" s="47">
        <v>1</v>
      </c>
      <c r="AN15" s="48"/>
      <c r="AO15" s="47">
        <v>85</v>
      </c>
      <c r="AP15" s="108">
        <v>1</v>
      </c>
      <c r="AQ15" s="108">
        <v>0</v>
      </c>
    </row>
    <row r="16" spans="2:43" s="37" customFormat="1" ht="14.25">
      <c r="B16" s="19">
        <v>8</v>
      </c>
      <c r="C16" s="74"/>
      <c r="D16" s="102"/>
      <c r="E16" s="73"/>
      <c r="F16" s="95"/>
      <c r="G16" s="22" t="str">
        <f t="shared" si="5"/>
        <v> , вес  кг</v>
      </c>
      <c r="H16" s="20" t="e">
        <f t="shared" si="6"/>
        <v>#N/A</v>
      </c>
      <c r="I16" s="21" t="e">
        <f t="shared" si="20"/>
        <v>#N/A</v>
      </c>
      <c r="J16" s="19" t="e">
        <f t="shared" si="7"/>
        <v>#N/A</v>
      </c>
      <c r="K16" s="75" t="e">
        <f t="shared" si="21"/>
        <v>#N/A</v>
      </c>
      <c r="L16" s="19" t="e">
        <f t="shared" si="13"/>
        <v>#N/A</v>
      </c>
      <c r="M16" s="21" t="e">
        <f t="shared" si="14"/>
        <v>#N/A</v>
      </c>
      <c r="N16" s="115" t="str">
        <f t="shared" si="8"/>
        <v>Полугодие</v>
      </c>
      <c r="O16" s="21">
        <f t="shared" si="0"/>
        <v>6</v>
      </c>
      <c r="P16" s="21" t="e">
        <f t="shared" si="18"/>
        <v>#N/A</v>
      </c>
      <c r="Q16" s="117" t="e">
        <f t="shared" si="19"/>
        <v>#N/A</v>
      </c>
      <c r="R16" s="120" t="e">
        <f t="shared" si="9"/>
        <v>#N/A</v>
      </c>
      <c r="S16" s="123" t="e">
        <f t="shared" si="10"/>
        <v>#N/A</v>
      </c>
      <c r="T16" s="122"/>
      <c r="U16" s="75" t="e">
        <f t="shared" si="1"/>
        <v>#N/A</v>
      </c>
      <c r="V16" s="75" t="e">
        <f t="shared" si="2"/>
        <v>#N/A</v>
      </c>
      <c r="W16" s="75"/>
      <c r="X16" s="19">
        <f t="shared" si="11"/>
        <v>0</v>
      </c>
      <c r="Y16" s="21" t="e">
        <f t="shared" si="3"/>
        <v>#N/A</v>
      </c>
      <c r="Z16" s="21" t="e">
        <f t="shared" si="4"/>
        <v>#N/A</v>
      </c>
      <c r="AA16" s="21" t="e">
        <f t="shared" si="15"/>
        <v>#N/A</v>
      </c>
      <c r="AB16" s="21" t="e">
        <f t="shared" si="12"/>
        <v>#N/A</v>
      </c>
      <c r="AG16" s="25"/>
      <c r="AI16" s="46">
        <v>16</v>
      </c>
      <c r="AJ16" s="46" t="s">
        <v>1</v>
      </c>
      <c r="AK16" s="46" t="str">
        <f t="shared" si="16"/>
        <v>Ревматоидный артрит , вес 16 кг</v>
      </c>
      <c r="AL16" s="47">
        <f t="shared" si="17"/>
        <v>128</v>
      </c>
      <c r="AM16" s="47">
        <v>1</v>
      </c>
      <c r="AN16" s="48"/>
      <c r="AO16" s="108">
        <v>86</v>
      </c>
      <c r="AP16" s="108">
        <v>1</v>
      </c>
      <c r="AQ16" s="108">
        <v>0</v>
      </c>
    </row>
    <row r="17" spans="2:43" s="37" customFormat="1" ht="14.25">
      <c r="B17" s="19">
        <v>9</v>
      </c>
      <c r="C17" s="74"/>
      <c r="D17" s="102"/>
      <c r="E17" s="73"/>
      <c r="F17" s="95"/>
      <c r="G17" s="22" t="str">
        <f t="shared" si="5"/>
        <v> , вес  кг</v>
      </c>
      <c r="H17" s="20" t="e">
        <f t="shared" si="6"/>
        <v>#N/A</v>
      </c>
      <c r="I17" s="21" t="e">
        <f t="shared" si="20"/>
        <v>#N/A</v>
      </c>
      <c r="J17" s="19" t="e">
        <f t="shared" si="7"/>
        <v>#N/A</v>
      </c>
      <c r="K17" s="75" t="e">
        <f t="shared" si="21"/>
        <v>#N/A</v>
      </c>
      <c r="L17" s="19" t="e">
        <f t="shared" si="13"/>
        <v>#N/A</v>
      </c>
      <c r="M17" s="21" t="e">
        <f t="shared" si="14"/>
        <v>#N/A</v>
      </c>
      <c r="N17" s="115" t="str">
        <f t="shared" si="8"/>
        <v>Полугодие</v>
      </c>
      <c r="O17" s="21">
        <f t="shared" si="0"/>
        <v>6</v>
      </c>
      <c r="P17" s="21" t="e">
        <f t="shared" si="18"/>
        <v>#N/A</v>
      </c>
      <c r="Q17" s="117" t="e">
        <f t="shared" si="19"/>
        <v>#N/A</v>
      </c>
      <c r="R17" s="120" t="e">
        <f t="shared" si="9"/>
        <v>#N/A</v>
      </c>
      <c r="S17" s="123" t="e">
        <f t="shared" si="10"/>
        <v>#N/A</v>
      </c>
      <c r="T17" s="122"/>
      <c r="U17" s="75" t="e">
        <f t="shared" si="1"/>
        <v>#N/A</v>
      </c>
      <c r="V17" s="75" t="e">
        <f t="shared" si="2"/>
        <v>#N/A</v>
      </c>
      <c r="W17" s="75"/>
      <c r="X17" s="19">
        <f t="shared" si="11"/>
        <v>0</v>
      </c>
      <c r="Y17" s="21" t="e">
        <f t="shared" si="3"/>
        <v>#N/A</v>
      </c>
      <c r="Z17" s="21" t="e">
        <f t="shared" si="4"/>
        <v>#N/A</v>
      </c>
      <c r="AA17" s="21" t="e">
        <f t="shared" si="15"/>
        <v>#N/A</v>
      </c>
      <c r="AB17" s="21" t="e">
        <f t="shared" si="12"/>
        <v>#N/A</v>
      </c>
      <c r="AE17" s="46" t="s">
        <v>43</v>
      </c>
      <c r="AF17" s="46">
        <v>4</v>
      </c>
      <c r="AG17" s="46">
        <v>1</v>
      </c>
      <c r="AI17" s="46">
        <v>17</v>
      </c>
      <c r="AJ17" s="46" t="s">
        <v>1</v>
      </c>
      <c r="AK17" s="46" t="str">
        <f t="shared" si="16"/>
        <v>Ревматоидный артрит , вес 17 кг</v>
      </c>
      <c r="AL17" s="47">
        <f t="shared" si="17"/>
        <v>136</v>
      </c>
      <c r="AM17" s="47">
        <v>1</v>
      </c>
      <c r="AN17" s="48"/>
      <c r="AO17" s="108">
        <v>87</v>
      </c>
      <c r="AP17" s="108">
        <v>1</v>
      </c>
      <c r="AQ17" s="108">
        <v>0</v>
      </c>
    </row>
    <row r="18" spans="2:43" s="37" customFormat="1" ht="14.25">
      <c r="B18" s="19">
        <v>10</v>
      </c>
      <c r="C18" s="74"/>
      <c r="D18" s="102"/>
      <c r="E18" s="73"/>
      <c r="F18" s="95"/>
      <c r="G18" s="22" t="str">
        <f t="shared" si="5"/>
        <v> , вес  кг</v>
      </c>
      <c r="H18" s="20" t="e">
        <f t="shared" si="6"/>
        <v>#N/A</v>
      </c>
      <c r="I18" s="21" t="e">
        <f t="shared" si="20"/>
        <v>#N/A</v>
      </c>
      <c r="J18" s="19" t="e">
        <f t="shared" si="7"/>
        <v>#N/A</v>
      </c>
      <c r="K18" s="75" t="e">
        <f t="shared" si="21"/>
        <v>#N/A</v>
      </c>
      <c r="L18" s="19" t="e">
        <f t="shared" si="13"/>
        <v>#N/A</v>
      </c>
      <c r="M18" s="21" t="e">
        <f t="shared" si="14"/>
        <v>#N/A</v>
      </c>
      <c r="N18" s="115" t="str">
        <f t="shared" si="8"/>
        <v>Полугодие</v>
      </c>
      <c r="O18" s="21">
        <f t="shared" si="0"/>
        <v>6</v>
      </c>
      <c r="P18" s="21" t="e">
        <f t="shared" si="18"/>
        <v>#N/A</v>
      </c>
      <c r="Q18" s="117" t="e">
        <f t="shared" si="19"/>
        <v>#N/A</v>
      </c>
      <c r="R18" s="120" t="e">
        <f t="shared" si="9"/>
        <v>#N/A</v>
      </c>
      <c r="S18" s="123" t="e">
        <f t="shared" si="10"/>
        <v>#N/A</v>
      </c>
      <c r="T18" s="122"/>
      <c r="U18" s="75" t="e">
        <f t="shared" si="1"/>
        <v>#N/A</v>
      </c>
      <c r="V18" s="75" t="e">
        <f t="shared" si="2"/>
        <v>#N/A</v>
      </c>
      <c r="W18" s="75"/>
      <c r="X18" s="19">
        <f t="shared" si="11"/>
        <v>0</v>
      </c>
      <c r="Y18" s="21" t="e">
        <f t="shared" si="3"/>
        <v>#N/A</v>
      </c>
      <c r="Z18" s="21" t="e">
        <f t="shared" si="4"/>
        <v>#N/A</v>
      </c>
      <c r="AA18" s="21" t="e">
        <f t="shared" si="15"/>
        <v>#N/A</v>
      </c>
      <c r="AB18" s="21" t="e">
        <f t="shared" si="12"/>
        <v>#N/A</v>
      </c>
      <c r="AE18" s="46" t="s">
        <v>44</v>
      </c>
      <c r="AF18" s="46">
        <v>12</v>
      </c>
      <c r="AG18" s="46">
        <v>3</v>
      </c>
      <c r="AI18" s="46">
        <v>18</v>
      </c>
      <c r="AJ18" s="46" t="s">
        <v>1</v>
      </c>
      <c r="AK18" s="46" t="str">
        <f t="shared" si="16"/>
        <v>Ревматоидный артрит , вес 18 кг</v>
      </c>
      <c r="AL18" s="47">
        <f t="shared" si="17"/>
        <v>144</v>
      </c>
      <c r="AM18" s="47">
        <v>1</v>
      </c>
      <c r="AN18" s="48"/>
      <c r="AO18" s="110">
        <v>88</v>
      </c>
      <c r="AP18" s="47">
        <v>2</v>
      </c>
      <c r="AQ18" s="47">
        <v>0</v>
      </c>
    </row>
    <row r="19" spans="2:43" s="37" customFormat="1" ht="14.25">
      <c r="B19" s="19">
        <v>11</v>
      </c>
      <c r="C19" s="74"/>
      <c r="D19" s="102"/>
      <c r="E19" s="73"/>
      <c r="F19" s="95"/>
      <c r="G19" s="22" t="str">
        <f t="shared" si="5"/>
        <v> , вес  кг</v>
      </c>
      <c r="H19" s="20" t="e">
        <f t="shared" si="6"/>
        <v>#N/A</v>
      </c>
      <c r="I19" s="21" t="e">
        <f t="shared" si="20"/>
        <v>#N/A</v>
      </c>
      <c r="J19" s="19" t="e">
        <f t="shared" si="7"/>
        <v>#N/A</v>
      </c>
      <c r="K19" s="75" t="e">
        <f t="shared" si="21"/>
        <v>#N/A</v>
      </c>
      <c r="L19" s="19" t="e">
        <f t="shared" si="13"/>
        <v>#N/A</v>
      </c>
      <c r="M19" s="21" t="e">
        <f t="shared" si="14"/>
        <v>#N/A</v>
      </c>
      <c r="N19" s="115" t="str">
        <f t="shared" si="8"/>
        <v>Полугодие</v>
      </c>
      <c r="O19" s="21">
        <f t="shared" si="0"/>
        <v>6</v>
      </c>
      <c r="P19" s="21" t="e">
        <f t="shared" si="18"/>
        <v>#N/A</v>
      </c>
      <c r="Q19" s="117" t="e">
        <f t="shared" si="19"/>
        <v>#N/A</v>
      </c>
      <c r="R19" s="120" t="e">
        <f t="shared" si="9"/>
        <v>#N/A</v>
      </c>
      <c r="S19" s="123" t="e">
        <f t="shared" si="10"/>
        <v>#N/A</v>
      </c>
      <c r="T19" s="122"/>
      <c r="U19" s="75" t="e">
        <f t="shared" si="1"/>
        <v>#N/A</v>
      </c>
      <c r="V19" s="75" t="e">
        <f t="shared" si="2"/>
        <v>#N/A</v>
      </c>
      <c r="W19" s="75"/>
      <c r="X19" s="19">
        <f t="shared" si="11"/>
        <v>0</v>
      </c>
      <c r="Y19" s="21" t="e">
        <f t="shared" si="3"/>
        <v>#N/A</v>
      </c>
      <c r="Z19" s="21" t="e">
        <f t="shared" si="4"/>
        <v>#N/A</v>
      </c>
      <c r="AA19" s="21" t="e">
        <f t="shared" si="15"/>
        <v>#N/A</v>
      </c>
      <c r="AB19" s="21" t="e">
        <f t="shared" si="12"/>
        <v>#N/A</v>
      </c>
      <c r="AE19" s="46" t="s">
        <v>45</v>
      </c>
      <c r="AF19" s="46">
        <v>26</v>
      </c>
      <c r="AG19" s="46">
        <v>6</v>
      </c>
      <c r="AI19" s="46">
        <v>19</v>
      </c>
      <c r="AJ19" s="46" t="s">
        <v>1</v>
      </c>
      <c r="AK19" s="46" t="str">
        <f t="shared" si="16"/>
        <v>Ревматоидный артрит , вес 19 кг</v>
      </c>
      <c r="AL19" s="47">
        <f t="shared" si="17"/>
        <v>152</v>
      </c>
      <c r="AM19" s="47">
        <v>1</v>
      </c>
      <c r="AN19" s="48"/>
      <c r="AO19" s="108">
        <v>89</v>
      </c>
      <c r="AP19" s="47">
        <v>2</v>
      </c>
      <c r="AQ19" s="47">
        <v>0</v>
      </c>
    </row>
    <row r="20" spans="2:43" s="37" customFormat="1" ht="14.25">
      <c r="B20" s="19">
        <v>12</v>
      </c>
      <c r="C20" s="74"/>
      <c r="D20" s="102"/>
      <c r="E20" s="73"/>
      <c r="F20" s="95"/>
      <c r="G20" s="22" t="str">
        <f t="shared" si="5"/>
        <v> , вес  кг</v>
      </c>
      <c r="H20" s="20" t="e">
        <f t="shared" si="6"/>
        <v>#N/A</v>
      </c>
      <c r="I20" s="21" t="e">
        <f t="shared" si="20"/>
        <v>#N/A</v>
      </c>
      <c r="J20" s="19" t="e">
        <f t="shared" si="7"/>
        <v>#N/A</v>
      </c>
      <c r="K20" s="75" t="e">
        <f t="shared" si="21"/>
        <v>#N/A</v>
      </c>
      <c r="L20" s="19" t="e">
        <f t="shared" si="13"/>
        <v>#N/A</v>
      </c>
      <c r="M20" s="21" t="e">
        <f t="shared" si="14"/>
        <v>#N/A</v>
      </c>
      <c r="N20" s="115" t="str">
        <f t="shared" si="8"/>
        <v>Полугодие</v>
      </c>
      <c r="O20" s="21">
        <f t="shared" si="0"/>
        <v>6</v>
      </c>
      <c r="P20" s="21" t="e">
        <f t="shared" si="18"/>
        <v>#N/A</v>
      </c>
      <c r="Q20" s="117" t="e">
        <f t="shared" si="19"/>
        <v>#N/A</v>
      </c>
      <c r="R20" s="120" t="e">
        <f t="shared" si="9"/>
        <v>#N/A</v>
      </c>
      <c r="S20" s="123" t="e">
        <f t="shared" si="10"/>
        <v>#N/A</v>
      </c>
      <c r="T20" s="122"/>
      <c r="U20" s="75" t="e">
        <f t="shared" si="1"/>
        <v>#N/A</v>
      </c>
      <c r="V20" s="75" t="e">
        <f t="shared" si="2"/>
        <v>#N/A</v>
      </c>
      <c r="W20" s="75"/>
      <c r="X20" s="19">
        <f t="shared" si="11"/>
        <v>0</v>
      </c>
      <c r="Y20" s="21" t="e">
        <f t="shared" si="3"/>
        <v>#N/A</v>
      </c>
      <c r="Z20" s="21" t="e">
        <f t="shared" si="4"/>
        <v>#N/A</v>
      </c>
      <c r="AA20" s="21" t="e">
        <f t="shared" si="15"/>
        <v>#N/A</v>
      </c>
      <c r="AB20" s="21" t="e">
        <f t="shared" si="12"/>
        <v>#N/A</v>
      </c>
      <c r="AE20" s="46" t="s">
        <v>11</v>
      </c>
      <c r="AF20" s="46">
        <v>52</v>
      </c>
      <c r="AG20" s="46">
        <v>12</v>
      </c>
      <c r="AI20" s="46">
        <v>20</v>
      </c>
      <c r="AJ20" s="46" t="s">
        <v>1</v>
      </c>
      <c r="AK20" s="46" t="str">
        <f t="shared" si="16"/>
        <v>Ревматоидный артрит , вес 20 кг</v>
      </c>
      <c r="AL20" s="47">
        <f t="shared" si="17"/>
        <v>160</v>
      </c>
      <c r="AM20" s="47">
        <v>1</v>
      </c>
      <c r="AN20" s="48"/>
      <c r="AO20" s="108">
        <v>90</v>
      </c>
      <c r="AP20" s="47">
        <v>2</v>
      </c>
      <c r="AQ20" s="47">
        <v>0</v>
      </c>
    </row>
    <row r="21" spans="2:43" s="37" customFormat="1" ht="14.25">
      <c r="B21" s="19">
        <v>13</v>
      </c>
      <c r="C21" s="74"/>
      <c r="D21" s="102"/>
      <c r="E21" s="73"/>
      <c r="F21" s="95"/>
      <c r="G21" s="22" t="str">
        <f t="shared" si="5"/>
        <v> , вес  кг</v>
      </c>
      <c r="H21" s="20" t="e">
        <f t="shared" si="6"/>
        <v>#N/A</v>
      </c>
      <c r="I21" s="21" t="e">
        <f t="shared" si="20"/>
        <v>#N/A</v>
      </c>
      <c r="J21" s="19" t="e">
        <f t="shared" si="7"/>
        <v>#N/A</v>
      </c>
      <c r="K21" s="75" t="e">
        <f t="shared" si="21"/>
        <v>#N/A</v>
      </c>
      <c r="L21" s="19" t="e">
        <f t="shared" si="13"/>
        <v>#N/A</v>
      </c>
      <c r="M21" s="21" t="e">
        <f t="shared" si="14"/>
        <v>#N/A</v>
      </c>
      <c r="N21" s="115" t="str">
        <f t="shared" si="8"/>
        <v>Полугодие</v>
      </c>
      <c r="O21" s="21">
        <f t="shared" si="0"/>
        <v>6</v>
      </c>
      <c r="P21" s="21" t="e">
        <f t="shared" si="18"/>
        <v>#N/A</v>
      </c>
      <c r="Q21" s="117" t="e">
        <f t="shared" si="19"/>
        <v>#N/A</v>
      </c>
      <c r="R21" s="120" t="e">
        <f t="shared" si="9"/>
        <v>#N/A</v>
      </c>
      <c r="S21" s="123" t="e">
        <f t="shared" si="10"/>
        <v>#N/A</v>
      </c>
      <c r="T21" s="122"/>
      <c r="U21" s="75" t="e">
        <f t="shared" si="1"/>
        <v>#N/A</v>
      </c>
      <c r="V21" s="75" t="e">
        <f t="shared" si="2"/>
        <v>#N/A</v>
      </c>
      <c r="W21" s="75"/>
      <c r="X21" s="19">
        <f t="shared" si="11"/>
        <v>0</v>
      </c>
      <c r="Y21" s="21" t="e">
        <f t="shared" si="3"/>
        <v>#N/A</v>
      </c>
      <c r="Z21" s="21" t="e">
        <f t="shared" si="4"/>
        <v>#N/A</v>
      </c>
      <c r="AA21" s="21" t="e">
        <f t="shared" si="15"/>
        <v>#N/A</v>
      </c>
      <c r="AB21" s="21" t="e">
        <f t="shared" si="12"/>
        <v>#N/A</v>
      </c>
      <c r="AG21" s="25"/>
      <c r="AI21" s="46">
        <v>21</v>
      </c>
      <c r="AJ21" s="46" t="s">
        <v>1</v>
      </c>
      <c r="AK21" s="46" t="str">
        <f t="shared" si="16"/>
        <v>Ревматоидный артрит , вес 21 кг</v>
      </c>
      <c r="AL21" s="47">
        <f t="shared" si="17"/>
        <v>168</v>
      </c>
      <c r="AM21" s="47">
        <v>1</v>
      </c>
      <c r="AN21" s="48"/>
      <c r="AO21" s="47">
        <v>91</v>
      </c>
      <c r="AP21" s="47">
        <v>2</v>
      </c>
      <c r="AQ21" s="47">
        <v>0</v>
      </c>
    </row>
    <row r="22" spans="2:43" s="37" customFormat="1" ht="14.25">
      <c r="B22" s="19">
        <v>14</v>
      </c>
      <c r="C22" s="74"/>
      <c r="D22" s="102"/>
      <c r="E22" s="73"/>
      <c r="F22" s="95"/>
      <c r="G22" s="22" t="str">
        <f t="shared" si="5"/>
        <v> , вес  кг</v>
      </c>
      <c r="H22" s="20" t="e">
        <f t="shared" si="6"/>
        <v>#N/A</v>
      </c>
      <c r="I22" s="21" t="e">
        <f t="shared" si="20"/>
        <v>#N/A</v>
      </c>
      <c r="J22" s="19" t="e">
        <f t="shared" si="7"/>
        <v>#N/A</v>
      </c>
      <c r="K22" s="75" t="e">
        <f t="shared" si="21"/>
        <v>#N/A</v>
      </c>
      <c r="L22" s="19" t="e">
        <f t="shared" si="13"/>
        <v>#N/A</v>
      </c>
      <c r="M22" s="21" t="e">
        <f t="shared" si="14"/>
        <v>#N/A</v>
      </c>
      <c r="N22" s="115" t="str">
        <f t="shared" si="8"/>
        <v>Полугодие</v>
      </c>
      <c r="O22" s="21">
        <f t="shared" si="0"/>
        <v>6</v>
      </c>
      <c r="P22" s="21" t="e">
        <f t="shared" si="18"/>
        <v>#N/A</v>
      </c>
      <c r="Q22" s="117" t="e">
        <f t="shared" si="19"/>
        <v>#N/A</v>
      </c>
      <c r="R22" s="120" t="e">
        <f t="shared" si="9"/>
        <v>#N/A</v>
      </c>
      <c r="S22" s="123" t="e">
        <f t="shared" si="10"/>
        <v>#N/A</v>
      </c>
      <c r="T22" s="122"/>
      <c r="U22" s="75" t="e">
        <f t="shared" si="1"/>
        <v>#N/A</v>
      </c>
      <c r="V22" s="75" t="e">
        <f t="shared" si="2"/>
        <v>#N/A</v>
      </c>
      <c r="W22" s="75"/>
      <c r="X22" s="19">
        <f t="shared" si="11"/>
        <v>0</v>
      </c>
      <c r="Y22" s="21" t="e">
        <f t="shared" si="3"/>
        <v>#N/A</v>
      </c>
      <c r="Z22" s="21" t="e">
        <f t="shared" si="4"/>
        <v>#N/A</v>
      </c>
      <c r="AA22" s="21" t="e">
        <f t="shared" si="15"/>
        <v>#N/A</v>
      </c>
      <c r="AB22" s="21" t="e">
        <f t="shared" si="12"/>
        <v>#N/A</v>
      </c>
      <c r="AG22" s="25"/>
      <c r="AI22" s="46">
        <v>22</v>
      </c>
      <c r="AJ22" s="46" t="s">
        <v>1</v>
      </c>
      <c r="AK22" s="46" t="str">
        <f t="shared" si="16"/>
        <v>Ревматоидный артрит , вес 22 кг</v>
      </c>
      <c r="AL22" s="47">
        <f t="shared" si="17"/>
        <v>176</v>
      </c>
      <c r="AM22" s="47">
        <v>1</v>
      </c>
      <c r="AN22" s="48"/>
      <c r="AO22" s="108">
        <v>92</v>
      </c>
      <c r="AP22" s="47">
        <v>2</v>
      </c>
      <c r="AQ22" s="47">
        <v>0</v>
      </c>
    </row>
    <row r="23" spans="2:43" s="37" customFormat="1" ht="14.25">
      <c r="B23" s="19">
        <v>15</v>
      </c>
      <c r="C23" s="74"/>
      <c r="D23" s="102"/>
      <c r="E23" s="73"/>
      <c r="F23" s="95"/>
      <c r="G23" s="22" t="str">
        <f t="shared" si="5"/>
        <v> , вес  кг</v>
      </c>
      <c r="H23" s="20" t="e">
        <f t="shared" si="6"/>
        <v>#N/A</v>
      </c>
      <c r="I23" s="21" t="e">
        <f t="shared" si="20"/>
        <v>#N/A</v>
      </c>
      <c r="J23" s="19" t="e">
        <f t="shared" si="7"/>
        <v>#N/A</v>
      </c>
      <c r="K23" s="75" t="e">
        <f t="shared" si="21"/>
        <v>#N/A</v>
      </c>
      <c r="L23" s="19" t="e">
        <f t="shared" si="13"/>
        <v>#N/A</v>
      </c>
      <c r="M23" s="21" t="e">
        <f t="shared" si="14"/>
        <v>#N/A</v>
      </c>
      <c r="N23" s="115" t="str">
        <f t="shared" si="8"/>
        <v>Полугодие</v>
      </c>
      <c r="O23" s="21">
        <f t="shared" si="0"/>
        <v>6</v>
      </c>
      <c r="P23" s="21" t="e">
        <f t="shared" si="18"/>
        <v>#N/A</v>
      </c>
      <c r="Q23" s="117" t="e">
        <f t="shared" si="19"/>
        <v>#N/A</v>
      </c>
      <c r="R23" s="120" t="e">
        <f t="shared" si="9"/>
        <v>#N/A</v>
      </c>
      <c r="S23" s="123" t="e">
        <f t="shared" si="10"/>
        <v>#N/A</v>
      </c>
      <c r="T23" s="122"/>
      <c r="U23" s="75" t="e">
        <f t="shared" si="1"/>
        <v>#N/A</v>
      </c>
      <c r="V23" s="75" t="e">
        <f t="shared" si="2"/>
        <v>#N/A</v>
      </c>
      <c r="W23" s="75"/>
      <c r="X23" s="19">
        <f t="shared" si="11"/>
        <v>0</v>
      </c>
      <c r="Y23" s="21" t="e">
        <f t="shared" si="3"/>
        <v>#N/A</v>
      </c>
      <c r="Z23" s="21" t="e">
        <f t="shared" si="4"/>
        <v>#N/A</v>
      </c>
      <c r="AA23" s="21" t="e">
        <f t="shared" si="15"/>
        <v>#N/A</v>
      </c>
      <c r="AB23" s="21" t="e">
        <f t="shared" si="12"/>
        <v>#N/A</v>
      </c>
      <c r="AE23" s="46">
        <v>1</v>
      </c>
      <c r="AF23" s="46">
        <v>4</v>
      </c>
      <c r="AG23" s="25"/>
      <c r="AI23" s="46">
        <v>23</v>
      </c>
      <c r="AJ23" s="46" t="s">
        <v>1</v>
      </c>
      <c r="AK23" s="46" t="str">
        <f t="shared" si="16"/>
        <v>Ревматоидный артрит , вес 23 кг</v>
      </c>
      <c r="AL23" s="47">
        <f t="shared" si="17"/>
        <v>184</v>
      </c>
      <c r="AM23" s="47">
        <v>1</v>
      </c>
      <c r="AN23" s="48"/>
      <c r="AO23" s="108">
        <v>93</v>
      </c>
      <c r="AP23" s="47">
        <v>2</v>
      </c>
      <c r="AQ23" s="47">
        <v>0</v>
      </c>
    </row>
    <row r="24" spans="2:43" s="37" customFormat="1" ht="14.25">
      <c r="B24" s="19">
        <v>16</v>
      </c>
      <c r="C24" s="74"/>
      <c r="D24" s="102"/>
      <c r="E24" s="73"/>
      <c r="F24" s="95"/>
      <c r="G24" s="22" t="str">
        <f t="shared" si="5"/>
        <v> , вес  кг</v>
      </c>
      <c r="H24" s="20" t="e">
        <f t="shared" si="6"/>
        <v>#N/A</v>
      </c>
      <c r="I24" s="21" t="e">
        <f t="shared" si="20"/>
        <v>#N/A</v>
      </c>
      <c r="J24" s="19" t="e">
        <f t="shared" si="7"/>
        <v>#N/A</v>
      </c>
      <c r="K24" s="75" t="e">
        <f t="shared" si="21"/>
        <v>#N/A</v>
      </c>
      <c r="L24" s="19" t="e">
        <f t="shared" si="13"/>
        <v>#N/A</v>
      </c>
      <c r="M24" s="21" t="e">
        <f t="shared" si="14"/>
        <v>#N/A</v>
      </c>
      <c r="N24" s="115" t="str">
        <f t="shared" si="8"/>
        <v>Полугодие</v>
      </c>
      <c r="O24" s="21">
        <f t="shared" si="0"/>
        <v>6</v>
      </c>
      <c r="P24" s="21" t="e">
        <f t="shared" si="18"/>
        <v>#N/A</v>
      </c>
      <c r="Q24" s="117" t="e">
        <f t="shared" si="19"/>
        <v>#N/A</v>
      </c>
      <c r="R24" s="120" t="e">
        <f t="shared" si="9"/>
        <v>#N/A</v>
      </c>
      <c r="S24" s="123" t="e">
        <f t="shared" si="10"/>
        <v>#N/A</v>
      </c>
      <c r="T24" s="122"/>
      <c r="U24" s="75" t="e">
        <f t="shared" si="1"/>
        <v>#N/A</v>
      </c>
      <c r="V24" s="75" t="e">
        <f t="shared" si="2"/>
        <v>#N/A</v>
      </c>
      <c r="W24" s="75"/>
      <c r="X24" s="19">
        <f t="shared" si="11"/>
        <v>0</v>
      </c>
      <c r="Y24" s="21" t="e">
        <f t="shared" si="3"/>
        <v>#N/A</v>
      </c>
      <c r="Z24" s="21" t="e">
        <f t="shared" si="4"/>
        <v>#N/A</v>
      </c>
      <c r="AA24" s="21" t="e">
        <f t="shared" si="15"/>
        <v>#N/A</v>
      </c>
      <c r="AB24" s="21" t="e">
        <f t="shared" si="12"/>
        <v>#N/A</v>
      </c>
      <c r="AE24" s="46">
        <v>2</v>
      </c>
      <c r="AF24" s="46">
        <v>9</v>
      </c>
      <c r="AG24" s="25"/>
      <c r="AI24" s="46">
        <v>24</v>
      </c>
      <c r="AJ24" s="46" t="s">
        <v>1</v>
      </c>
      <c r="AK24" s="46" t="str">
        <f t="shared" si="16"/>
        <v>Ревматоидный артрит , вес 24 кг</v>
      </c>
      <c r="AL24" s="47">
        <f t="shared" si="17"/>
        <v>192</v>
      </c>
      <c r="AM24" s="47">
        <v>1</v>
      </c>
      <c r="AN24" s="48"/>
      <c r="AO24" s="47">
        <v>94</v>
      </c>
      <c r="AP24" s="47">
        <v>2</v>
      </c>
      <c r="AQ24" s="47">
        <v>0</v>
      </c>
    </row>
    <row r="25" spans="2:43" s="37" customFormat="1" ht="14.25">
      <c r="B25" s="19">
        <v>17</v>
      </c>
      <c r="C25" s="74"/>
      <c r="D25" s="102"/>
      <c r="E25" s="73"/>
      <c r="F25" s="95"/>
      <c r="G25" s="22" t="str">
        <f t="shared" si="5"/>
        <v> , вес  кг</v>
      </c>
      <c r="H25" s="20" t="e">
        <f t="shared" si="6"/>
        <v>#N/A</v>
      </c>
      <c r="I25" s="21" t="e">
        <f t="shared" si="20"/>
        <v>#N/A</v>
      </c>
      <c r="J25" s="19" t="e">
        <f t="shared" si="7"/>
        <v>#N/A</v>
      </c>
      <c r="K25" s="75" t="e">
        <f t="shared" si="21"/>
        <v>#N/A</v>
      </c>
      <c r="L25" s="19" t="e">
        <f t="shared" si="13"/>
        <v>#N/A</v>
      </c>
      <c r="M25" s="21" t="e">
        <f t="shared" si="14"/>
        <v>#N/A</v>
      </c>
      <c r="N25" s="115" t="str">
        <f t="shared" si="8"/>
        <v>Полугодие</v>
      </c>
      <c r="O25" s="21">
        <f t="shared" si="0"/>
        <v>6</v>
      </c>
      <c r="P25" s="21" t="e">
        <f t="shared" si="18"/>
        <v>#N/A</v>
      </c>
      <c r="Q25" s="117" t="e">
        <f t="shared" si="19"/>
        <v>#N/A</v>
      </c>
      <c r="R25" s="120" t="e">
        <f t="shared" si="9"/>
        <v>#N/A</v>
      </c>
      <c r="S25" s="123" t="e">
        <f t="shared" si="10"/>
        <v>#N/A</v>
      </c>
      <c r="T25" s="122"/>
      <c r="U25" s="75" t="e">
        <f t="shared" si="1"/>
        <v>#N/A</v>
      </c>
      <c r="V25" s="75" t="e">
        <f t="shared" si="2"/>
        <v>#N/A</v>
      </c>
      <c r="W25" s="75"/>
      <c r="X25" s="19">
        <f t="shared" si="11"/>
        <v>0</v>
      </c>
      <c r="Y25" s="21" t="e">
        <f t="shared" si="3"/>
        <v>#N/A</v>
      </c>
      <c r="Z25" s="21" t="e">
        <f t="shared" si="4"/>
        <v>#N/A</v>
      </c>
      <c r="AA25" s="21" t="e">
        <f t="shared" si="15"/>
        <v>#N/A</v>
      </c>
      <c r="AB25" s="21" t="e">
        <f t="shared" si="12"/>
        <v>#N/A</v>
      </c>
      <c r="AE25" s="46">
        <v>3</v>
      </c>
      <c r="AF25" s="46">
        <v>13</v>
      </c>
      <c r="AG25" s="25"/>
      <c r="AI25" s="46">
        <v>25</v>
      </c>
      <c r="AJ25" s="46" t="s">
        <v>1</v>
      </c>
      <c r="AK25" s="46" t="str">
        <f t="shared" si="16"/>
        <v>Ревматоидный артрит , вес 25 кг</v>
      </c>
      <c r="AL25" s="47">
        <f t="shared" si="17"/>
        <v>200</v>
      </c>
      <c r="AM25" s="47">
        <v>1</v>
      </c>
      <c r="AN25" s="48"/>
      <c r="AO25" s="108">
        <v>95</v>
      </c>
      <c r="AP25" s="47">
        <v>2</v>
      </c>
      <c r="AQ25" s="47">
        <v>0</v>
      </c>
    </row>
    <row r="26" spans="2:43" s="37" customFormat="1" ht="14.25">
      <c r="B26" s="19">
        <v>18</v>
      </c>
      <c r="C26" s="74"/>
      <c r="D26" s="102"/>
      <c r="E26" s="73"/>
      <c r="F26" s="95"/>
      <c r="G26" s="22" t="str">
        <f t="shared" si="5"/>
        <v> , вес  кг</v>
      </c>
      <c r="H26" s="20" t="e">
        <f t="shared" si="6"/>
        <v>#N/A</v>
      </c>
      <c r="I26" s="21" t="e">
        <f t="shared" si="20"/>
        <v>#N/A</v>
      </c>
      <c r="J26" s="19" t="e">
        <f t="shared" si="7"/>
        <v>#N/A</v>
      </c>
      <c r="K26" s="75" t="e">
        <f t="shared" si="21"/>
        <v>#N/A</v>
      </c>
      <c r="L26" s="19" t="e">
        <f t="shared" si="13"/>
        <v>#N/A</v>
      </c>
      <c r="M26" s="21" t="e">
        <f t="shared" si="14"/>
        <v>#N/A</v>
      </c>
      <c r="N26" s="115" t="str">
        <f t="shared" si="8"/>
        <v>Полугодие</v>
      </c>
      <c r="O26" s="21">
        <f t="shared" si="0"/>
        <v>6</v>
      </c>
      <c r="P26" s="21" t="e">
        <f t="shared" si="18"/>
        <v>#N/A</v>
      </c>
      <c r="Q26" s="117" t="e">
        <f t="shared" si="19"/>
        <v>#N/A</v>
      </c>
      <c r="R26" s="120" t="e">
        <f t="shared" si="9"/>
        <v>#N/A</v>
      </c>
      <c r="S26" s="123" t="e">
        <f t="shared" si="10"/>
        <v>#N/A</v>
      </c>
      <c r="T26" s="122"/>
      <c r="U26" s="75" t="e">
        <f t="shared" si="1"/>
        <v>#N/A</v>
      </c>
      <c r="V26" s="75" t="e">
        <f t="shared" si="2"/>
        <v>#N/A</v>
      </c>
      <c r="W26" s="75"/>
      <c r="X26" s="19">
        <f t="shared" si="11"/>
        <v>0</v>
      </c>
      <c r="Y26" s="21" t="e">
        <f t="shared" si="3"/>
        <v>#N/A</v>
      </c>
      <c r="Z26" s="21" t="e">
        <f t="shared" si="4"/>
        <v>#N/A</v>
      </c>
      <c r="AA26" s="21" t="e">
        <f t="shared" si="15"/>
        <v>#N/A</v>
      </c>
      <c r="AB26" s="21" t="e">
        <f t="shared" si="12"/>
        <v>#N/A</v>
      </c>
      <c r="AE26" s="46">
        <v>4</v>
      </c>
      <c r="AF26" s="46">
        <v>17</v>
      </c>
      <c r="AI26" s="46">
        <v>26</v>
      </c>
      <c r="AJ26" s="46" t="s">
        <v>1</v>
      </c>
      <c r="AK26" s="46" t="str">
        <f t="shared" si="16"/>
        <v>Ревматоидный артрит , вес 26 кг</v>
      </c>
      <c r="AL26" s="47">
        <f t="shared" si="17"/>
        <v>208</v>
      </c>
      <c r="AM26" s="47">
        <v>1</v>
      </c>
      <c r="AN26" s="48"/>
      <c r="AO26" s="109">
        <v>96</v>
      </c>
      <c r="AP26" s="47">
        <v>2</v>
      </c>
      <c r="AQ26" s="47">
        <v>0</v>
      </c>
    </row>
    <row r="27" spans="2:43" s="37" customFormat="1" ht="14.25">
      <c r="B27" s="19">
        <v>19</v>
      </c>
      <c r="C27" s="74"/>
      <c r="D27" s="102"/>
      <c r="E27" s="73"/>
      <c r="F27" s="95"/>
      <c r="G27" s="22" t="str">
        <f t="shared" si="5"/>
        <v> , вес  кг</v>
      </c>
      <c r="H27" s="20" t="e">
        <f t="shared" si="6"/>
        <v>#N/A</v>
      </c>
      <c r="I27" s="21" t="e">
        <f t="shared" si="20"/>
        <v>#N/A</v>
      </c>
      <c r="J27" s="19" t="e">
        <f t="shared" si="7"/>
        <v>#N/A</v>
      </c>
      <c r="K27" s="75" t="e">
        <f t="shared" si="21"/>
        <v>#N/A</v>
      </c>
      <c r="L27" s="19" t="e">
        <f t="shared" si="13"/>
        <v>#N/A</v>
      </c>
      <c r="M27" s="21" t="e">
        <f t="shared" si="14"/>
        <v>#N/A</v>
      </c>
      <c r="N27" s="115" t="str">
        <f t="shared" si="8"/>
        <v>Полугодие</v>
      </c>
      <c r="O27" s="21">
        <f t="shared" si="0"/>
        <v>6</v>
      </c>
      <c r="P27" s="21" t="e">
        <f t="shared" si="18"/>
        <v>#N/A</v>
      </c>
      <c r="Q27" s="117" t="e">
        <f t="shared" si="19"/>
        <v>#N/A</v>
      </c>
      <c r="R27" s="120" t="e">
        <f t="shared" si="9"/>
        <v>#N/A</v>
      </c>
      <c r="S27" s="123" t="e">
        <f t="shared" si="10"/>
        <v>#N/A</v>
      </c>
      <c r="T27" s="122"/>
      <c r="U27" s="75" t="e">
        <f t="shared" si="1"/>
        <v>#N/A</v>
      </c>
      <c r="V27" s="75" t="e">
        <f t="shared" si="2"/>
        <v>#N/A</v>
      </c>
      <c r="W27" s="75"/>
      <c r="X27" s="19">
        <f t="shared" si="11"/>
        <v>0</v>
      </c>
      <c r="Y27" s="21" t="e">
        <f t="shared" si="3"/>
        <v>#N/A</v>
      </c>
      <c r="Z27" s="21" t="e">
        <f t="shared" si="4"/>
        <v>#N/A</v>
      </c>
      <c r="AA27" s="21" t="e">
        <f t="shared" si="15"/>
        <v>#N/A</v>
      </c>
      <c r="AB27" s="21" t="e">
        <f t="shared" si="12"/>
        <v>#N/A</v>
      </c>
      <c r="AE27" s="46">
        <v>5</v>
      </c>
      <c r="AF27" s="46">
        <v>22</v>
      </c>
      <c r="AI27" s="46">
        <v>27</v>
      </c>
      <c r="AJ27" s="46" t="s">
        <v>1</v>
      </c>
      <c r="AK27" s="46" t="str">
        <f t="shared" si="16"/>
        <v>Ревматоидный артрит , вес 27 кг</v>
      </c>
      <c r="AL27" s="47">
        <f t="shared" si="17"/>
        <v>216</v>
      </c>
      <c r="AM27" s="47">
        <v>1</v>
      </c>
      <c r="AN27" s="48"/>
      <c r="AO27" s="47">
        <v>97</v>
      </c>
      <c r="AP27" s="47">
        <v>2</v>
      </c>
      <c r="AQ27" s="47">
        <v>0</v>
      </c>
    </row>
    <row r="28" spans="2:43" s="37" customFormat="1" ht="14.25">
      <c r="B28" s="19">
        <v>20</v>
      </c>
      <c r="C28" s="74"/>
      <c r="D28" s="102"/>
      <c r="E28" s="73"/>
      <c r="F28" s="95"/>
      <c r="G28" s="22" t="str">
        <f aca="true" t="shared" si="22" ref="G28:G61">CONCATENATE(F28," , вес ",E28," кг")</f>
        <v> , вес  кг</v>
      </c>
      <c r="H28" s="20" t="e">
        <f t="shared" si="6"/>
        <v>#N/A</v>
      </c>
      <c r="I28" s="21" t="e">
        <f t="shared" si="20"/>
        <v>#N/A</v>
      </c>
      <c r="J28" s="19" t="e">
        <f t="shared" si="7"/>
        <v>#N/A</v>
      </c>
      <c r="K28" s="75" t="e">
        <f t="shared" si="21"/>
        <v>#N/A</v>
      </c>
      <c r="L28" s="19" t="e">
        <f t="shared" si="13"/>
        <v>#N/A</v>
      </c>
      <c r="M28" s="21" t="e">
        <f t="shared" si="14"/>
        <v>#N/A</v>
      </c>
      <c r="N28" s="115" t="str">
        <f t="shared" si="8"/>
        <v>Полугодие</v>
      </c>
      <c r="O28" s="21">
        <f t="shared" si="0"/>
        <v>6</v>
      </c>
      <c r="P28" s="21" t="e">
        <f t="shared" si="18"/>
        <v>#N/A</v>
      </c>
      <c r="Q28" s="117" t="e">
        <f t="shared" si="19"/>
        <v>#N/A</v>
      </c>
      <c r="R28" s="120" t="e">
        <f t="shared" si="9"/>
        <v>#N/A</v>
      </c>
      <c r="S28" s="123" t="e">
        <f t="shared" si="10"/>
        <v>#N/A</v>
      </c>
      <c r="T28" s="122"/>
      <c r="U28" s="75" t="e">
        <f t="shared" si="1"/>
        <v>#N/A</v>
      </c>
      <c r="V28" s="75" t="e">
        <f t="shared" si="2"/>
        <v>#N/A</v>
      </c>
      <c r="W28" s="75"/>
      <c r="X28" s="19">
        <f t="shared" si="11"/>
        <v>0</v>
      </c>
      <c r="Y28" s="21" t="e">
        <f t="shared" si="3"/>
        <v>#N/A</v>
      </c>
      <c r="Z28" s="21" t="e">
        <f t="shared" si="4"/>
        <v>#N/A</v>
      </c>
      <c r="AA28" s="21" t="e">
        <f t="shared" si="15"/>
        <v>#N/A</v>
      </c>
      <c r="AB28" s="21" t="e">
        <f t="shared" si="12"/>
        <v>#N/A</v>
      </c>
      <c r="AE28" s="46">
        <v>6</v>
      </c>
      <c r="AF28" s="46">
        <v>26</v>
      </c>
      <c r="AI28" s="46">
        <v>28</v>
      </c>
      <c r="AJ28" s="46" t="s">
        <v>1</v>
      </c>
      <c r="AK28" s="46" t="str">
        <f t="shared" si="16"/>
        <v>Ревматоидный артрит , вес 28 кг</v>
      </c>
      <c r="AL28" s="47">
        <f t="shared" si="17"/>
        <v>224</v>
      </c>
      <c r="AM28" s="47">
        <v>1</v>
      </c>
      <c r="AN28" s="48"/>
      <c r="AO28" s="108">
        <v>98</v>
      </c>
      <c r="AP28" s="47">
        <v>2</v>
      </c>
      <c r="AQ28" s="47">
        <v>0</v>
      </c>
    </row>
    <row r="29" spans="2:43" s="37" customFormat="1" ht="14.25">
      <c r="B29" s="19">
        <v>21</v>
      </c>
      <c r="C29" s="74"/>
      <c r="D29" s="102"/>
      <c r="E29" s="73"/>
      <c r="F29" s="95"/>
      <c r="G29" s="22" t="str">
        <f t="shared" si="22"/>
        <v> , вес  кг</v>
      </c>
      <c r="H29" s="20" t="e">
        <f t="shared" si="6"/>
        <v>#N/A</v>
      </c>
      <c r="I29" s="21" t="e">
        <f t="shared" si="20"/>
        <v>#N/A</v>
      </c>
      <c r="J29" s="19" t="e">
        <f t="shared" si="7"/>
        <v>#N/A</v>
      </c>
      <c r="K29" s="75" t="e">
        <f t="shared" si="21"/>
        <v>#N/A</v>
      </c>
      <c r="L29" s="19" t="e">
        <f t="shared" si="13"/>
        <v>#N/A</v>
      </c>
      <c r="M29" s="21" t="e">
        <f t="shared" si="14"/>
        <v>#N/A</v>
      </c>
      <c r="N29" s="115" t="str">
        <f t="shared" si="8"/>
        <v>Полугодие</v>
      </c>
      <c r="O29" s="21">
        <f t="shared" si="0"/>
        <v>6</v>
      </c>
      <c r="P29" s="21" t="e">
        <f t="shared" si="18"/>
        <v>#N/A</v>
      </c>
      <c r="Q29" s="117" t="e">
        <f t="shared" si="19"/>
        <v>#N/A</v>
      </c>
      <c r="R29" s="120" t="e">
        <f t="shared" si="9"/>
        <v>#N/A</v>
      </c>
      <c r="S29" s="123" t="e">
        <f t="shared" si="10"/>
        <v>#N/A</v>
      </c>
      <c r="T29" s="122"/>
      <c r="U29" s="75" t="e">
        <f t="shared" si="1"/>
        <v>#N/A</v>
      </c>
      <c r="V29" s="75" t="e">
        <f t="shared" si="2"/>
        <v>#N/A</v>
      </c>
      <c r="W29" s="75"/>
      <c r="X29" s="19">
        <f t="shared" si="11"/>
        <v>0</v>
      </c>
      <c r="Y29" s="21" t="e">
        <f t="shared" si="3"/>
        <v>#N/A</v>
      </c>
      <c r="Z29" s="21" t="e">
        <f t="shared" si="4"/>
        <v>#N/A</v>
      </c>
      <c r="AA29" s="21" t="e">
        <f t="shared" si="15"/>
        <v>#N/A</v>
      </c>
      <c r="AB29" s="21" t="e">
        <f t="shared" si="12"/>
        <v>#N/A</v>
      </c>
      <c r="AE29" s="46">
        <v>7</v>
      </c>
      <c r="AF29" s="46">
        <f>27+4</f>
        <v>31</v>
      </c>
      <c r="AI29" s="46">
        <v>29</v>
      </c>
      <c r="AJ29" s="46" t="s">
        <v>1</v>
      </c>
      <c r="AK29" s="46" t="str">
        <f t="shared" si="16"/>
        <v>Ревматоидный артрит , вес 29 кг</v>
      </c>
      <c r="AL29" s="47">
        <f t="shared" si="17"/>
        <v>232</v>
      </c>
      <c r="AM29" s="47">
        <v>1</v>
      </c>
      <c r="AN29" s="48"/>
      <c r="AO29" s="108">
        <v>99</v>
      </c>
      <c r="AP29" s="47">
        <v>2</v>
      </c>
      <c r="AQ29" s="47">
        <v>0</v>
      </c>
    </row>
    <row r="30" spans="2:43" s="37" customFormat="1" ht="14.25">
      <c r="B30" s="19">
        <v>22</v>
      </c>
      <c r="C30" s="74"/>
      <c r="D30" s="102"/>
      <c r="E30" s="73"/>
      <c r="F30" s="95"/>
      <c r="G30" s="22" t="str">
        <f t="shared" si="22"/>
        <v> , вес  кг</v>
      </c>
      <c r="H30" s="20" t="e">
        <f t="shared" si="6"/>
        <v>#N/A</v>
      </c>
      <c r="I30" s="21" t="e">
        <f t="shared" si="20"/>
        <v>#N/A</v>
      </c>
      <c r="J30" s="19" t="e">
        <f t="shared" si="7"/>
        <v>#N/A</v>
      </c>
      <c r="K30" s="75" t="e">
        <f t="shared" si="21"/>
        <v>#N/A</v>
      </c>
      <c r="L30" s="19" t="e">
        <f t="shared" si="13"/>
        <v>#N/A</v>
      </c>
      <c r="M30" s="21" t="e">
        <f t="shared" si="14"/>
        <v>#N/A</v>
      </c>
      <c r="N30" s="115" t="str">
        <f t="shared" si="8"/>
        <v>Полугодие</v>
      </c>
      <c r="O30" s="21">
        <f t="shared" si="0"/>
        <v>6</v>
      </c>
      <c r="P30" s="21" t="e">
        <f t="shared" si="18"/>
        <v>#N/A</v>
      </c>
      <c r="Q30" s="117" t="e">
        <f t="shared" si="19"/>
        <v>#N/A</v>
      </c>
      <c r="R30" s="120" t="e">
        <f t="shared" si="9"/>
        <v>#N/A</v>
      </c>
      <c r="S30" s="123" t="e">
        <f t="shared" si="10"/>
        <v>#N/A</v>
      </c>
      <c r="T30" s="122"/>
      <c r="U30" s="75" t="e">
        <f t="shared" si="1"/>
        <v>#N/A</v>
      </c>
      <c r="V30" s="75" t="e">
        <f t="shared" si="2"/>
        <v>#N/A</v>
      </c>
      <c r="W30" s="75"/>
      <c r="X30" s="19">
        <f t="shared" si="11"/>
        <v>0</v>
      </c>
      <c r="Y30" s="21" t="e">
        <f t="shared" si="3"/>
        <v>#N/A</v>
      </c>
      <c r="Z30" s="21" t="e">
        <f t="shared" si="4"/>
        <v>#N/A</v>
      </c>
      <c r="AA30" s="21" t="e">
        <f t="shared" si="15"/>
        <v>#N/A</v>
      </c>
      <c r="AB30" s="21" t="e">
        <f t="shared" si="12"/>
        <v>#N/A</v>
      </c>
      <c r="AE30" s="46">
        <v>8</v>
      </c>
      <c r="AF30" s="46">
        <f>AF29+4</f>
        <v>35</v>
      </c>
      <c r="AI30" s="46">
        <v>30</v>
      </c>
      <c r="AJ30" s="46" t="s">
        <v>1</v>
      </c>
      <c r="AK30" s="46" t="str">
        <f t="shared" si="16"/>
        <v>Ревматоидный артрит , вес 30 кг</v>
      </c>
      <c r="AL30" s="47">
        <f t="shared" si="17"/>
        <v>240</v>
      </c>
      <c r="AM30" s="47">
        <v>1</v>
      </c>
      <c r="AN30" s="48"/>
      <c r="AO30" s="110">
        <v>100</v>
      </c>
      <c r="AP30" s="47">
        <v>2</v>
      </c>
      <c r="AQ30" s="47">
        <v>0</v>
      </c>
    </row>
    <row r="31" spans="2:43" s="37" customFormat="1" ht="14.25">
      <c r="B31" s="19">
        <v>23</v>
      </c>
      <c r="C31" s="74"/>
      <c r="D31" s="102"/>
      <c r="E31" s="73"/>
      <c r="F31" s="95"/>
      <c r="G31" s="22" t="str">
        <f t="shared" si="22"/>
        <v> , вес  кг</v>
      </c>
      <c r="H31" s="20" t="e">
        <f t="shared" si="6"/>
        <v>#N/A</v>
      </c>
      <c r="I31" s="21" t="e">
        <f t="shared" si="20"/>
        <v>#N/A</v>
      </c>
      <c r="J31" s="19" t="e">
        <f t="shared" si="7"/>
        <v>#N/A</v>
      </c>
      <c r="K31" s="75" t="e">
        <f t="shared" si="21"/>
        <v>#N/A</v>
      </c>
      <c r="L31" s="19" t="e">
        <f t="shared" si="13"/>
        <v>#N/A</v>
      </c>
      <c r="M31" s="21" t="e">
        <f t="shared" si="14"/>
        <v>#N/A</v>
      </c>
      <c r="N31" s="115" t="str">
        <f t="shared" si="8"/>
        <v>Полугодие</v>
      </c>
      <c r="O31" s="21">
        <f t="shared" si="0"/>
        <v>6</v>
      </c>
      <c r="P31" s="21" t="e">
        <f t="shared" si="18"/>
        <v>#N/A</v>
      </c>
      <c r="Q31" s="117" t="e">
        <f t="shared" si="19"/>
        <v>#N/A</v>
      </c>
      <c r="R31" s="120" t="e">
        <f t="shared" si="9"/>
        <v>#N/A</v>
      </c>
      <c r="S31" s="123" t="e">
        <f t="shared" si="10"/>
        <v>#N/A</v>
      </c>
      <c r="T31" s="122"/>
      <c r="U31" s="75" t="e">
        <f t="shared" si="1"/>
        <v>#N/A</v>
      </c>
      <c r="V31" s="75" t="e">
        <f t="shared" si="2"/>
        <v>#N/A</v>
      </c>
      <c r="W31" s="75"/>
      <c r="X31" s="19">
        <f t="shared" si="11"/>
        <v>0</v>
      </c>
      <c r="Y31" s="21" t="e">
        <f t="shared" si="3"/>
        <v>#N/A</v>
      </c>
      <c r="Z31" s="21" t="e">
        <f t="shared" si="4"/>
        <v>#N/A</v>
      </c>
      <c r="AA31" s="21" t="e">
        <f t="shared" si="15"/>
        <v>#N/A</v>
      </c>
      <c r="AB31" s="21" t="e">
        <f t="shared" si="12"/>
        <v>#N/A</v>
      </c>
      <c r="AE31" s="46">
        <v>9</v>
      </c>
      <c r="AF31" s="46">
        <f>AF30+4</f>
        <v>39</v>
      </c>
      <c r="AI31" s="46">
        <v>31</v>
      </c>
      <c r="AJ31" s="46" t="s">
        <v>1</v>
      </c>
      <c r="AK31" s="46" t="str">
        <f t="shared" si="16"/>
        <v>Ревматоидный артрит , вес 31 кг</v>
      </c>
      <c r="AL31" s="47">
        <f t="shared" si="17"/>
        <v>248</v>
      </c>
      <c r="AM31" s="47">
        <v>1</v>
      </c>
      <c r="AN31" s="48"/>
      <c r="AO31" s="108">
        <v>101</v>
      </c>
      <c r="AP31" s="47">
        <v>2</v>
      </c>
      <c r="AQ31" s="47">
        <v>0</v>
      </c>
    </row>
    <row r="32" spans="2:43" s="37" customFormat="1" ht="14.25">
      <c r="B32" s="19">
        <v>24</v>
      </c>
      <c r="C32" s="74"/>
      <c r="D32" s="102"/>
      <c r="E32" s="73"/>
      <c r="F32" s="95"/>
      <c r="G32" s="22" t="str">
        <f t="shared" si="22"/>
        <v> , вес  кг</v>
      </c>
      <c r="H32" s="20" t="e">
        <f t="shared" si="6"/>
        <v>#N/A</v>
      </c>
      <c r="I32" s="21" t="e">
        <f t="shared" si="20"/>
        <v>#N/A</v>
      </c>
      <c r="J32" s="19" t="e">
        <f t="shared" si="7"/>
        <v>#N/A</v>
      </c>
      <c r="K32" s="75" t="e">
        <f t="shared" si="21"/>
        <v>#N/A</v>
      </c>
      <c r="L32" s="19" t="e">
        <f t="shared" si="13"/>
        <v>#N/A</v>
      </c>
      <c r="M32" s="21" t="e">
        <f t="shared" si="14"/>
        <v>#N/A</v>
      </c>
      <c r="N32" s="115" t="str">
        <f t="shared" si="8"/>
        <v>Полугодие</v>
      </c>
      <c r="O32" s="21">
        <f t="shared" si="0"/>
        <v>6</v>
      </c>
      <c r="P32" s="21" t="e">
        <f t="shared" si="18"/>
        <v>#N/A</v>
      </c>
      <c r="Q32" s="117" t="e">
        <f t="shared" si="19"/>
        <v>#N/A</v>
      </c>
      <c r="R32" s="120" t="e">
        <f t="shared" si="9"/>
        <v>#N/A</v>
      </c>
      <c r="S32" s="123" t="e">
        <f t="shared" si="10"/>
        <v>#N/A</v>
      </c>
      <c r="T32" s="122"/>
      <c r="U32" s="75" t="e">
        <f t="shared" si="1"/>
        <v>#N/A</v>
      </c>
      <c r="V32" s="75" t="e">
        <f t="shared" si="2"/>
        <v>#N/A</v>
      </c>
      <c r="W32" s="75"/>
      <c r="X32" s="19">
        <f t="shared" si="11"/>
        <v>0</v>
      </c>
      <c r="Y32" s="21" t="e">
        <f t="shared" si="3"/>
        <v>#N/A</v>
      </c>
      <c r="Z32" s="21" t="e">
        <f t="shared" si="4"/>
        <v>#N/A</v>
      </c>
      <c r="AA32" s="21" t="e">
        <f t="shared" si="15"/>
        <v>#N/A</v>
      </c>
      <c r="AB32" s="21" t="e">
        <f t="shared" si="12"/>
        <v>#N/A</v>
      </c>
      <c r="AE32" s="46">
        <v>10</v>
      </c>
      <c r="AF32" s="46">
        <f>AF31+4</f>
        <v>43</v>
      </c>
      <c r="AI32" s="46">
        <v>32</v>
      </c>
      <c r="AJ32" s="46" t="s">
        <v>1</v>
      </c>
      <c r="AK32" s="46" t="str">
        <f t="shared" si="16"/>
        <v>Ревматоидный артрит , вес 32 кг</v>
      </c>
      <c r="AL32" s="47">
        <f t="shared" si="17"/>
        <v>256</v>
      </c>
      <c r="AM32" s="47">
        <v>1</v>
      </c>
      <c r="AN32" s="48"/>
      <c r="AO32" s="108">
        <v>102</v>
      </c>
      <c r="AP32" s="47">
        <v>2</v>
      </c>
      <c r="AQ32" s="47">
        <v>0</v>
      </c>
    </row>
    <row r="33" spans="2:43" s="37" customFormat="1" ht="14.25">
      <c r="B33" s="19">
        <v>25</v>
      </c>
      <c r="C33" s="74"/>
      <c r="D33" s="102"/>
      <c r="E33" s="73"/>
      <c r="F33" s="95"/>
      <c r="G33" s="22" t="str">
        <f t="shared" si="22"/>
        <v> , вес  кг</v>
      </c>
      <c r="H33" s="20" t="e">
        <f t="shared" si="6"/>
        <v>#N/A</v>
      </c>
      <c r="I33" s="21" t="e">
        <f t="shared" si="20"/>
        <v>#N/A</v>
      </c>
      <c r="J33" s="19" t="e">
        <f t="shared" si="7"/>
        <v>#N/A</v>
      </c>
      <c r="K33" s="75" t="e">
        <f t="shared" si="21"/>
        <v>#N/A</v>
      </c>
      <c r="L33" s="19" t="e">
        <f t="shared" si="13"/>
        <v>#N/A</v>
      </c>
      <c r="M33" s="21" t="e">
        <f t="shared" si="14"/>
        <v>#N/A</v>
      </c>
      <c r="N33" s="115" t="str">
        <f t="shared" si="8"/>
        <v>Полугодие</v>
      </c>
      <c r="O33" s="21">
        <f t="shared" si="0"/>
        <v>6</v>
      </c>
      <c r="P33" s="21" t="e">
        <f t="shared" si="18"/>
        <v>#N/A</v>
      </c>
      <c r="Q33" s="117" t="e">
        <f t="shared" si="19"/>
        <v>#N/A</v>
      </c>
      <c r="R33" s="120" t="e">
        <f t="shared" si="9"/>
        <v>#N/A</v>
      </c>
      <c r="S33" s="123" t="e">
        <f t="shared" si="10"/>
        <v>#N/A</v>
      </c>
      <c r="T33" s="122"/>
      <c r="U33" s="75" t="e">
        <f t="shared" si="1"/>
        <v>#N/A</v>
      </c>
      <c r="V33" s="75" t="e">
        <f t="shared" si="2"/>
        <v>#N/A</v>
      </c>
      <c r="W33" s="75"/>
      <c r="X33" s="19">
        <f t="shared" si="11"/>
        <v>0</v>
      </c>
      <c r="Y33" s="21" t="e">
        <f t="shared" si="3"/>
        <v>#N/A</v>
      </c>
      <c r="Z33" s="21" t="e">
        <f t="shared" si="4"/>
        <v>#N/A</v>
      </c>
      <c r="AA33" s="21" t="e">
        <f t="shared" si="15"/>
        <v>#N/A</v>
      </c>
      <c r="AB33" s="21" t="e">
        <f t="shared" si="12"/>
        <v>#N/A</v>
      </c>
      <c r="AE33" s="46">
        <v>11</v>
      </c>
      <c r="AF33" s="46">
        <f>AF32+4</f>
        <v>47</v>
      </c>
      <c r="AI33" s="46">
        <v>33</v>
      </c>
      <c r="AJ33" s="46" t="s">
        <v>1</v>
      </c>
      <c r="AK33" s="46" t="str">
        <f t="shared" si="16"/>
        <v>Ревматоидный артрит , вес 33 кг</v>
      </c>
      <c r="AL33" s="47">
        <f t="shared" si="17"/>
        <v>264</v>
      </c>
      <c r="AM33" s="47">
        <v>1</v>
      </c>
      <c r="AN33" s="48"/>
      <c r="AO33" s="47">
        <v>103</v>
      </c>
      <c r="AP33" s="47">
        <v>2</v>
      </c>
      <c r="AQ33" s="47">
        <v>0</v>
      </c>
    </row>
    <row r="34" spans="2:43" s="37" customFormat="1" ht="14.25">
      <c r="B34" s="19">
        <v>26</v>
      </c>
      <c r="C34" s="74"/>
      <c r="D34" s="102"/>
      <c r="E34" s="73"/>
      <c r="F34" s="95"/>
      <c r="G34" s="22" t="str">
        <f t="shared" si="22"/>
        <v> , вес  кг</v>
      </c>
      <c r="H34" s="20" t="e">
        <f t="shared" si="6"/>
        <v>#N/A</v>
      </c>
      <c r="I34" s="21" t="e">
        <f t="shared" si="20"/>
        <v>#N/A</v>
      </c>
      <c r="J34" s="19" t="e">
        <f t="shared" si="7"/>
        <v>#N/A</v>
      </c>
      <c r="K34" s="75" t="e">
        <f t="shared" si="21"/>
        <v>#N/A</v>
      </c>
      <c r="L34" s="19" t="e">
        <f t="shared" si="13"/>
        <v>#N/A</v>
      </c>
      <c r="M34" s="21" t="e">
        <f t="shared" si="14"/>
        <v>#N/A</v>
      </c>
      <c r="N34" s="115" t="str">
        <f t="shared" si="8"/>
        <v>Полугодие</v>
      </c>
      <c r="O34" s="21">
        <f t="shared" si="0"/>
        <v>6</v>
      </c>
      <c r="P34" s="21" t="e">
        <f t="shared" si="18"/>
        <v>#N/A</v>
      </c>
      <c r="Q34" s="117" t="e">
        <f t="shared" si="19"/>
        <v>#N/A</v>
      </c>
      <c r="R34" s="120" t="e">
        <f t="shared" si="9"/>
        <v>#N/A</v>
      </c>
      <c r="S34" s="123" t="e">
        <f t="shared" si="10"/>
        <v>#N/A</v>
      </c>
      <c r="T34" s="122"/>
      <c r="U34" s="75" t="e">
        <f t="shared" si="1"/>
        <v>#N/A</v>
      </c>
      <c r="V34" s="75" t="e">
        <f t="shared" si="2"/>
        <v>#N/A</v>
      </c>
      <c r="W34" s="75"/>
      <c r="X34" s="19">
        <f t="shared" si="11"/>
        <v>0</v>
      </c>
      <c r="Y34" s="21" t="e">
        <f t="shared" si="3"/>
        <v>#N/A</v>
      </c>
      <c r="Z34" s="21" t="e">
        <f t="shared" si="4"/>
        <v>#N/A</v>
      </c>
      <c r="AA34" s="21" t="e">
        <f t="shared" si="15"/>
        <v>#N/A</v>
      </c>
      <c r="AB34" s="21" t="e">
        <f t="shared" si="12"/>
        <v>#N/A</v>
      </c>
      <c r="AE34" s="46">
        <v>12</v>
      </c>
      <c r="AF34" s="46">
        <f>AF33+5</f>
        <v>52</v>
      </c>
      <c r="AI34" s="46">
        <v>34</v>
      </c>
      <c r="AJ34" s="46" t="s">
        <v>1</v>
      </c>
      <c r="AK34" s="46" t="str">
        <f t="shared" si="16"/>
        <v>Ревматоидный артрит , вес 34 кг</v>
      </c>
      <c r="AL34" s="47">
        <f t="shared" si="17"/>
        <v>272</v>
      </c>
      <c r="AM34" s="47">
        <v>1</v>
      </c>
      <c r="AN34" s="48"/>
      <c r="AO34" s="109">
        <v>104</v>
      </c>
      <c r="AP34" s="47">
        <v>2</v>
      </c>
      <c r="AQ34" s="47">
        <v>0</v>
      </c>
    </row>
    <row r="35" spans="2:43" s="37" customFormat="1" ht="14.25">
      <c r="B35" s="19">
        <v>27</v>
      </c>
      <c r="C35" s="74"/>
      <c r="D35" s="102"/>
      <c r="E35" s="73"/>
      <c r="F35" s="95"/>
      <c r="G35" s="22" t="str">
        <f t="shared" si="22"/>
        <v> , вес  кг</v>
      </c>
      <c r="H35" s="20" t="e">
        <f t="shared" si="6"/>
        <v>#N/A</v>
      </c>
      <c r="I35" s="21" t="e">
        <f t="shared" si="20"/>
        <v>#N/A</v>
      </c>
      <c r="J35" s="19" t="e">
        <f t="shared" si="7"/>
        <v>#N/A</v>
      </c>
      <c r="K35" s="75" t="e">
        <f t="shared" si="21"/>
        <v>#N/A</v>
      </c>
      <c r="L35" s="19" t="e">
        <f t="shared" si="13"/>
        <v>#N/A</v>
      </c>
      <c r="M35" s="21" t="e">
        <f t="shared" si="14"/>
        <v>#N/A</v>
      </c>
      <c r="N35" s="115" t="str">
        <f t="shared" si="8"/>
        <v>Полугодие</v>
      </c>
      <c r="O35" s="21">
        <f t="shared" si="0"/>
        <v>6</v>
      </c>
      <c r="P35" s="21" t="e">
        <f t="shared" si="18"/>
        <v>#N/A</v>
      </c>
      <c r="Q35" s="117" t="e">
        <f t="shared" si="19"/>
        <v>#N/A</v>
      </c>
      <c r="R35" s="120" t="e">
        <f t="shared" si="9"/>
        <v>#N/A</v>
      </c>
      <c r="S35" s="123" t="e">
        <f t="shared" si="10"/>
        <v>#N/A</v>
      </c>
      <c r="T35" s="122"/>
      <c r="U35" s="75" t="e">
        <f t="shared" si="1"/>
        <v>#N/A</v>
      </c>
      <c r="V35" s="75" t="e">
        <f t="shared" si="2"/>
        <v>#N/A</v>
      </c>
      <c r="W35" s="75"/>
      <c r="X35" s="19">
        <f t="shared" si="11"/>
        <v>0</v>
      </c>
      <c r="Y35" s="21" t="e">
        <f t="shared" si="3"/>
        <v>#N/A</v>
      </c>
      <c r="Z35" s="21" t="e">
        <f t="shared" si="4"/>
        <v>#N/A</v>
      </c>
      <c r="AA35" s="21" t="e">
        <f t="shared" si="15"/>
        <v>#N/A</v>
      </c>
      <c r="AB35" s="21" t="e">
        <f t="shared" si="12"/>
        <v>#N/A</v>
      </c>
      <c r="AI35" s="46">
        <v>35</v>
      </c>
      <c r="AJ35" s="46" t="s">
        <v>1</v>
      </c>
      <c r="AK35" s="46" t="str">
        <f t="shared" si="16"/>
        <v>Ревматоидный артрит , вес 35 кг</v>
      </c>
      <c r="AL35" s="47">
        <f t="shared" si="17"/>
        <v>280</v>
      </c>
      <c r="AM35" s="47">
        <v>1</v>
      </c>
      <c r="AN35" s="48"/>
      <c r="AO35" s="108">
        <v>105</v>
      </c>
      <c r="AP35" s="47">
        <v>2</v>
      </c>
      <c r="AQ35" s="47">
        <v>0</v>
      </c>
    </row>
    <row r="36" spans="2:43" s="37" customFormat="1" ht="14.25">
      <c r="B36" s="19">
        <v>28</v>
      </c>
      <c r="C36" s="74"/>
      <c r="D36" s="102"/>
      <c r="E36" s="73"/>
      <c r="F36" s="95"/>
      <c r="G36" s="22" t="str">
        <f t="shared" si="22"/>
        <v> , вес  кг</v>
      </c>
      <c r="H36" s="20" t="e">
        <f t="shared" si="6"/>
        <v>#N/A</v>
      </c>
      <c r="I36" s="21" t="e">
        <f t="shared" si="20"/>
        <v>#N/A</v>
      </c>
      <c r="J36" s="19" t="e">
        <f t="shared" si="7"/>
        <v>#N/A</v>
      </c>
      <c r="K36" s="75" t="e">
        <f t="shared" si="21"/>
        <v>#N/A</v>
      </c>
      <c r="L36" s="19" t="e">
        <f t="shared" si="13"/>
        <v>#N/A</v>
      </c>
      <c r="M36" s="21" t="e">
        <f t="shared" si="14"/>
        <v>#N/A</v>
      </c>
      <c r="N36" s="115" t="str">
        <f t="shared" si="8"/>
        <v>Полугодие</v>
      </c>
      <c r="O36" s="21">
        <f t="shared" si="0"/>
        <v>6</v>
      </c>
      <c r="P36" s="21" t="e">
        <f t="shared" si="18"/>
        <v>#N/A</v>
      </c>
      <c r="Q36" s="117" t="e">
        <f t="shared" si="19"/>
        <v>#N/A</v>
      </c>
      <c r="R36" s="120" t="e">
        <f t="shared" si="9"/>
        <v>#N/A</v>
      </c>
      <c r="S36" s="123" t="e">
        <f t="shared" si="10"/>
        <v>#N/A</v>
      </c>
      <c r="T36" s="122"/>
      <c r="U36" s="75" t="e">
        <f t="shared" si="1"/>
        <v>#N/A</v>
      </c>
      <c r="V36" s="75" t="e">
        <f t="shared" si="2"/>
        <v>#N/A</v>
      </c>
      <c r="W36" s="75"/>
      <c r="X36" s="19">
        <f t="shared" si="11"/>
        <v>0</v>
      </c>
      <c r="Y36" s="21" t="e">
        <f t="shared" si="3"/>
        <v>#N/A</v>
      </c>
      <c r="Z36" s="21" t="e">
        <f t="shared" si="4"/>
        <v>#N/A</v>
      </c>
      <c r="AA36" s="21" t="e">
        <f t="shared" si="15"/>
        <v>#N/A</v>
      </c>
      <c r="AB36" s="21" t="e">
        <f t="shared" si="12"/>
        <v>#N/A</v>
      </c>
      <c r="AI36" s="46">
        <v>36</v>
      </c>
      <c r="AJ36" s="46" t="s">
        <v>1</v>
      </c>
      <c r="AK36" s="46" t="str">
        <f t="shared" si="16"/>
        <v>Ревматоидный артрит , вес 36 кг</v>
      </c>
      <c r="AL36" s="47">
        <f t="shared" si="17"/>
        <v>288</v>
      </c>
      <c r="AM36" s="47">
        <v>1</v>
      </c>
      <c r="AN36" s="48"/>
      <c r="AO36" s="47">
        <v>106</v>
      </c>
      <c r="AP36" s="47">
        <v>2</v>
      </c>
      <c r="AQ36" s="47">
        <v>0</v>
      </c>
    </row>
    <row r="37" spans="2:43" s="37" customFormat="1" ht="14.25">
      <c r="B37" s="19">
        <v>29</v>
      </c>
      <c r="C37" s="74"/>
      <c r="D37" s="102"/>
      <c r="E37" s="73"/>
      <c r="F37" s="95"/>
      <c r="G37" s="22" t="str">
        <f t="shared" si="22"/>
        <v> , вес  кг</v>
      </c>
      <c r="H37" s="20" t="e">
        <f t="shared" si="6"/>
        <v>#N/A</v>
      </c>
      <c r="I37" s="21" t="e">
        <f t="shared" si="20"/>
        <v>#N/A</v>
      </c>
      <c r="J37" s="19" t="e">
        <f t="shared" si="7"/>
        <v>#N/A</v>
      </c>
      <c r="K37" s="75" t="e">
        <f t="shared" si="21"/>
        <v>#N/A</v>
      </c>
      <c r="L37" s="19" t="e">
        <f t="shared" si="13"/>
        <v>#N/A</v>
      </c>
      <c r="M37" s="21" t="e">
        <f t="shared" si="14"/>
        <v>#N/A</v>
      </c>
      <c r="N37" s="115" t="str">
        <f t="shared" si="8"/>
        <v>Полугодие</v>
      </c>
      <c r="O37" s="21">
        <f t="shared" si="0"/>
        <v>6</v>
      </c>
      <c r="P37" s="21" t="e">
        <f t="shared" si="18"/>
        <v>#N/A</v>
      </c>
      <c r="Q37" s="117" t="e">
        <f t="shared" si="19"/>
        <v>#N/A</v>
      </c>
      <c r="R37" s="120" t="e">
        <f t="shared" si="9"/>
        <v>#N/A</v>
      </c>
      <c r="S37" s="123" t="e">
        <f t="shared" si="10"/>
        <v>#N/A</v>
      </c>
      <c r="T37" s="122"/>
      <c r="U37" s="75" t="e">
        <f t="shared" si="1"/>
        <v>#N/A</v>
      </c>
      <c r="V37" s="75" t="e">
        <f t="shared" si="2"/>
        <v>#N/A</v>
      </c>
      <c r="W37" s="75"/>
      <c r="X37" s="19">
        <f t="shared" si="11"/>
        <v>0</v>
      </c>
      <c r="Y37" s="21" t="e">
        <f t="shared" si="3"/>
        <v>#N/A</v>
      </c>
      <c r="Z37" s="21" t="e">
        <f t="shared" si="4"/>
        <v>#N/A</v>
      </c>
      <c r="AA37" s="21" t="e">
        <f t="shared" si="15"/>
        <v>#N/A</v>
      </c>
      <c r="AB37" s="21" t="e">
        <f t="shared" si="12"/>
        <v>#N/A</v>
      </c>
      <c r="AI37" s="46">
        <v>37</v>
      </c>
      <c r="AJ37" s="46" t="s">
        <v>1</v>
      </c>
      <c r="AK37" s="46" t="str">
        <f t="shared" si="16"/>
        <v>Ревматоидный артрит , вес 37 кг</v>
      </c>
      <c r="AL37" s="47">
        <f t="shared" si="17"/>
        <v>296</v>
      </c>
      <c r="AM37" s="47">
        <v>1</v>
      </c>
      <c r="AN37" s="48"/>
      <c r="AO37" s="108">
        <v>107</v>
      </c>
      <c r="AP37" s="47">
        <v>2</v>
      </c>
      <c r="AQ37" s="47">
        <v>0</v>
      </c>
    </row>
    <row r="38" spans="2:43" s="37" customFormat="1" ht="14.25">
      <c r="B38" s="19">
        <v>30</v>
      </c>
      <c r="C38" s="74"/>
      <c r="D38" s="102"/>
      <c r="E38" s="73"/>
      <c r="F38" s="95"/>
      <c r="G38" s="22" t="str">
        <f t="shared" si="22"/>
        <v> , вес  кг</v>
      </c>
      <c r="H38" s="20" t="e">
        <f t="shared" si="6"/>
        <v>#N/A</v>
      </c>
      <c r="I38" s="21" t="e">
        <f t="shared" si="20"/>
        <v>#N/A</v>
      </c>
      <c r="J38" s="19" t="e">
        <f t="shared" si="7"/>
        <v>#N/A</v>
      </c>
      <c r="K38" s="75" t="e">
        <f t="shared" si="21"/>
        <v>#N/A</v>
      </c>
      <c r="L38" s="19" t="e">
        <f t="shared" si="13"/>
        <v>#N/A</v>
      </c>
      <c r="M38" s="21" t="e">
        <f t="shared" si="14"/>
        <v>#N/A</v>
      </c>
      <c r="N38" s="115" t="str">
        <f t="shared" si="8"/>
        <v>Полугодие</v>
      </c>
      <c r="O38" s="21">
        <f t="shared" si="0"/>
        <v>6</v>
      </c>
      <c r="P38" s="21" t="e">
        <f t="shared" si="18"/>
        <v>#N/A</v>
      </c>
      <c r="Q38" s="117" t="e">
        <f t="shared" si="19"/>
        <v>#N/A</v>
      </c>
      <c r="R38" s="120" t="e">
        <f t="shared" si="9"/>
        <v>#N/A</v>
      </c>
      <c r="S38" s="123" t="e">
        <f t="shared" si="10"/>
        <v>#N/A</v>
      </c>
      <c r="T38" s="122"/>
      <c r="U38" s="75" t="e">
        <f t="shared" si="1"/>
        <v>#N/A</v>
      </c>
      <c r="V38" s="75" t="e">
        <f t="shared" si="2"/>
        <v>#N/A</v>
      </c>
      <c r="W38" s="75"/>
      <c r="X38" s="19">
        <f t="shared" si="11"/>
        <v>0</v>
      </c>
      <c r="Y38" s="21" t="e">
        <f t="shared" si="3"/>
        <v>#N/A</v>
      </c>
      <c r="Z38" s="21" t="e">
        <f t="shared" si="4"/>
        <v>#N/A</v>
      </c>
      <c r="AA38" s="21" t="e">
        <f t="shared" si="15"/>
        <v>#N/A</v>
      </c>
      <c r="AB38" s="21" t="e">
        <f t="shared" si="12"/>
        <v>#N/A</v>
      </c>
      <c r="AI38" s="46">
        <v>38</v>
      </c>
      <c r="AJ38" s="46" t="s">
        <v>1</v>
      </c>
      <c r="AK38" s="46" t="str">
        <f t="shared" si="16"/>
        <v>Ревматоидный артрит , вес 38 кг</v>
      </c>
      <c r="AL38" s="47">
        <f t="shared" si="17"/>
        <v>304</v>
      </c>
      <c r="AM38" s="47">
        <v>1</v>
      </c>
      <c r="AN38" s="48"/>
      <c r="AO38" s="108">
        <v>108</v>
      </c>
      <c r="AP38" s="47">
        <v>2</v>
      </c>
      <c r="AQ38" s="47">
        <v>0</v>
      </c>
    </row>
    <row r="39" spans="2:43" s="37" customFormat="1" ht="14.25">
      <c r="B39" s="19">
        <v>31</v>
      </c>
      <c r="C39" s="74"/>
      <c r="D39" s="102"/>
      <c r="E39" s="73"/>
      <c r="F39" s="95"/>
      <c r="G39" s="22" t="str">
        <f t="shared" si="22"/>
        <v> , вес  кг</v>
      </c>
      <c r="H39" s="20" t="e">
        <f t="shared" si="6"/>
        <v>#N/A</v>
      </c>
      <c r="I39" s="21" t="e">
        <f t="shared" si="20"/>
        <v>#N/A</v>
      </c>
      <c r="J39" s="19" t="e">
        <f t="shared" si="7"/>
        <v>#N/A</v>
      </c>
      <c r="K39" s="75" t="e">
        <f t="shared" si="21"/>
        <v>#N/A</v>
      </c>
      <c r="L39" s="19" t="e">
        <f t="shared" si="13"/>
        <v>#N/A</v>
      </c>
      <c r="M39" s="21" t="e">
        <f t="shared" si="14"/>
        <v>#N/A</v>
      </c>
      <c r="N39" s="115" t="str">
        <f t="shared" si="8"/>
        <v>Полугодие</v>
      </c>
      <c r="O39" s="21">
        <f t="shared" si="0"/>
        <v>6</v>
      </c>
      <c r="P39" s="21" t="e">
        <f t="shared" si="18"/>
        <v>#N/A</v>
      </c>
      <c r="Q39" s="117" t="e">
        <f t="shared" si="19"/>
        <v>#N/A</v>
      </c>
      <c r="R39" s="120" t="e">
        <f t="shared" si="9"/>
        <v>#N/A</v>
      </c>
      <c r="S39" s="123" t="e">
        <f t="shared" si="10"/>
        <v>#N/A</v>
      </c>
      <c r="T39" s="122"/>
      <c r="U39" s="75" t="e">
        <f t="shared" si="1"/>
        <v>#N/A</v>
      </c>
      <c r="V39" s="75" t="e">
        <f t="shared" si="2"/>
        <v>#N/A</v>
      </c>
      <c r="W39" s="75"/>
      <c r="X39" s="19">
        <f t="shared" si="11"/>
        <v>0</v>
      </c>
      <c r="Y39" s="21" t="e">
        <f t="shared" si="3"/>
        <v>#N/A</v>
      </c>
      <c r="Z39" s="21" t="e">
        <f t="shared" si="4"/>
        <v>#N/A</v>
      </c>
      <c r="AA39" s="21" t="e">
        <f t="shared" si="15"/>
        <v>#N/A</v>
      </c>
      <c r="AB39" s="21" t="e">
        <f t="shared" si="12"/>
        <v>#N/A</v>
      </c>
      <c r="AI39" s="46">
        <v>39</v>
      </c>
      <c r="AJ39" s="46" t="s">
        <v>1</v>
      </c>
      <c r="AK39" s="46" t="str">
        <f t="shared" si="16"/>
        <v>Ревматоидный артрит , вес 39 кг</v>
      </c>
      <c r="AL39" s="47">
        <f t="shared" si="17"/>
        <v>312</v>
      </c>
      <c r="AM39" s="47">
        <v>1</v>
      </c>
      <c r="AN39" s="48"/>
      <c r="AO39" s="47">
        <v>109</v>
      </c>
      <c r="AP39" s="47">
        <v>2</v>
      </c>
      <c r="AQ39" s="47">
        <v>0</v>
      </c>
    </row>
    <row r="40" spans="2:43" s="37" customFormat="1" ht="14.25">
      <c r="B40" s="19">
        <v>32</v>
      </c>
      <c r="C40" s="74"/>
      <c r="D40" s="102"/>
      <c r="E40" s="73"/>
      <c r="F40" s="95"/>
      <c r="G40" s="22" t="str">
        <f t="shared" si="22"/>
        <v> , вес  кг</v>
      </c>
      <c r="H40" s="20" t="e">
        <f t="shared" si="6"/>
        <v>#N/A</v>
      </c>
      <c r="I40" s="21" t="e">
        <f t="shared" si="20"/>
        <v>#N/A</v>
      </c>
      <c r="J40" s="19" t="e">
        <f t="shared" si="7"/>
        <v>#N/A</v>
      </c>
      <c r="K40" s="75" t="e">
        <f t="shared" si="21"/>
        <v>#N/A</v>
      </c>
      <c r="L40" s="19" t="e">
        <f t="shared" si="13"/>
        <v>#N/A</v>
      </c>
      <c r="M40" s="21" t="e">
        <f t="shared" si="14"/>
        <v>#N/A</v>
      </c>
      <c r="N40" s="115" t="str">
        <f t="shared" si="8"/>
        <v>Полугодие</v>
      </c>
      <c r="O40" s="21">
        <f t="shared" si="0"/>
        <v>6</v>
      </c>
      <c r="P40" s="21" t="e">
        <f t="shared" si="18"/>
        <v>#N/A</v>
      </c>
      <c r="Q40" s="117" t="e">
        <f t="shared" si="19"/>
        <v>#N/A</v>
      </c>
      <c r="R40" s="120" t="e">
        <f t="shared" si="9"/>
        <v>#N/A</v>
      </c>
      <c r="S40" s="123" t="e">
        <f t="shared" si="10"/>
        <v>#N/A</v>
      </c>
      <c r="T40" s="122"/>
      <c r="U40" s="75" t="e">
        <f t="shared" si="1"/>
        <v>#N/A</v>
      </c>
      <c r="V40" s="75" t="e">
        <f t="shared" si="2"/>
        <v>#N/A</v>
      </c>
      <c r="W40" s="75"/>
      <c r="X40" s="19">
        <f t="shared" si="11"/>
        <v>0</v>
      </c>
      <c r="Y40" s="21" t="e">
        <f t="shared" si="3"/>
        <v>#N/A</v>
      </c>
      <c r="Z40" s="21" t="e">
        <f t="shared" si="4"/>
        <v>#N/A</v>
      </c>
      <c r="AA40" s="21" t="e">
        <f t="shared" si="15"/>
        <v>#N/A</v>
      </c>
      <c r="AB40" s="21" t="e">
        <f t="shared" si="12"/>
        <v>#N/A</v>
      </c>
      <c r="AI40" s="46">
        <v>40</v>
      </c>
      <c r="AJ40" s="46" t="s">
        <v>1</v>
      </c>
      <c r="AK40" s="46" t="str">
        <f t="shared" si="16"/>
        <v>Ревматоидный артрит , вес 40 кг</v>
      </c>
      <c r="AL40" s="47">
        <f t="shared" si="17"/>
        <v>320</v>
      </c>
      <c r="AM40" s="47">
        <v>1</v>
      </c>
      <c r="AN40" s="48"/>
      <c r="AO40" s="109">
        <v>110</v>
      </c>
      <c r="AP40" s="47">
        <v>2</v>
      </c>
      <c r="AQ40" s="47">
        <v>0</v>
      </c>
    </row>
    <row r="41" spans="2:43" s="37" customFormat="1" ht="14.25">
      <c r="B41" s="19">
        <v>33</v>
      </c>
      <c r="C41" s="74"/>
      <c r="D41" s="102"/>
      <c r="E41" s="73"/>
      <c r="F41" s="95"/>
      <c r="G41" s="22" t="str">
        <f t="shared" si="22"/>
        <v> , вес  кг</v>
      </c>
      <c r="H41" s="20" t="e">
        <f t="shared" si="6"/>
        <v>#N/A</v>
      </c>
      <c r="I41" s="21" t="e">
        <f t="shared" si="20"/>
        <v>#N/A</v>
      </c>
      <c r="J41" s="19" t="e">
        <f t="shared" si="7"/>
        <v>#N/A</v>
      </c>
      <c r="K41" s="75" t="e">
        <f t="shared" si="21"/>
        <v>#N/A</v>
      </c>
      <c r="L41" s="19" t="e">
        <f t="shared" si="13"/>
        <v>#N/A</v>
      </c>
      <c r="M41" s="21" t="e">
        <f t="shared" si="14"/>
        <v>#N/A</v>
      </c>
      <c r="N41" s="115" t="str">
        <f t="shared" si="8"/>
        <v>Полугодие</v>
      </c>
      <c r="O41" s="21">
        <f aca="true" t="shared" si="23" ref="O41:O72">VLOOKUP(N41,$AE$17:$AG$20,3,0)</f>
        <v>6</v>
      </c>
      <c r="P41" s="21" t="e">
        <f t="shared" si="18"/>
        <v>#N/A</v>
      </c>
      <c r="Q41" s="117" t="e">
        <f t="shared" si="19"/>
        <v>#N/A</v>
      </c>
      <c r="R41" s="120" t="e">
        <f t="shared" si="9"/>
        <v>#N/A</v>
      </c>
      <c r="S41" s="123" t="e">
        <f t="shared" si="10"/>
        <v>#N/A</v>
      </c>
      <c r="T41" s="122"/>
      <c r="U41" s="75" t="e">
        <f aca="true" t="shared" si="24" ref="U41:U72">VLOOKUP(T41,$AE$23:$AF$34,2,0)</f>
        <v>#N/A</v>
      </c>
      <c r="V41" s="75" t="e">
        <f aca="true" t="shared" si="25" ref="V41:V72">I41*U41/4</f>
        <v>#N/A</v>
      </c>
      <c r="W41" s="75"/>
      <c r="X41" s="19">
        <f t="shared" si="11"/>
        <v>0</v>
      </c>
      <c r="Y41" s="21" t="e">
        <f aca="true" t="shared" si="26" ref="Y41:Y72">X41*L41</f>
        <v>#N/A</v>
      </c>
      <c r="Z41" s="21" t="e">
        <f aca="true" t="shared" si="27" ref="Z41:Z72">X41*M41</f>
        <v>#N/A</v>
      </c>
      <c r="AA41" s="21" t="e">
        <f t="shared" si="15"/>
        <v>#N/A</v>
      </c>
      <c r="AB41" s="21" t="e">
        <f t="shared" si="12"/>
        <v>#N/A</v>
      </c>
      <c r="AI41" s="46">
        <v>41</v>
      </c>
      <c r="AJ41" s="46" t="s">
        <v>1</v>
      </c>
      <c r="AK41" s="46" t="str">
        <f t="shared" si="16"/>
        <v>Ревматоидный артрит , вес 41 кг</v>
      </c>
      <c r="AL41" s="47">
        <f t="shared" si="17"/>
        <v>328</v>
      </c>
      <c r="AM41" s="47">
        <v>1</v>
      </c>
      <c r="AN41" s="48"/>
      <c r="AO41" s="108">
        <v>111</v>
      </c>
      <c r="AP41" s="47">
        <v>2</v>
      </c>
      <c r="AQ41" s="47">
        <v>0</v>
      </c>
    </row>
    <row r="42" spans="2:43" s="37" customFormat="1" ht="14.25">
      <c r="B42" s="19">
        <v>34</v>
      </c>
      <c r="C42" s="74"/>
      <c r="D42" s="102"/>
      <c r="E42" s="73"/>
      <c r="F42" s="95"/>
      <c r="G42" s="22" t="str">
        <f t="shared" si="22"/>
        <v> , вес  кг</v>
      </c>
      <c r="H42" s="20" t="e">
        <f t="shared" si="6"/>
        <v>#N/A</v>
      </c>
      <c r="I42" s="21" t="e">
        <f t="shared" si="20"/>
        <v>#N/A</v>
      </c>
      <c r="J42" s="19" t="e">
        <f t="shared" si="7"/>
        <v>#N/A</v>
      </c>
      <c r="K42" s="75" t="e">
        <f t="shared" si="21"/>
        <v>#N/A</v>
      </c>
      <c r="L42" s="19" t="e">
        <f t="shared" si="13"/>
        <v>#N/A</v>
      </c>
      <c r="M42" s="21" t="e">
        <f t="shared" si="14"/>
        <v>#N/A</v>
      </c>
      <c r="N42" s="115" t="str">
        <f t="shared" si="8"/>
        <v>Полугодие</v>
      </c>
      <c r="O42" s="21">
        <f t="shared" si="23"/>
        <v>6</v>
      </c>
      <c r="P42" s="21" t="e">
        <f t="shared" si="18"/>
        <v>#N/A</v>
      </c>
      <c r="Q42" s="117" t="e">
        <f t="shared" si="19"/>
        <v>#N/A</v>
      </c>
      <c r="R42" s="120" t="e">
        <f t="shared" si="9"/>
        <v>#N/A</v>
      </c>
      <c r="S42" s="123" t="e">
        <f t="shared" si="10"/>
        <v>#N/A</v>
      </c>
      <c r="T42" s="122"/>
      <c r="U42" s="75" t="e">
        <f t="shared" si="24"/>
        <v>#N/A</v>
      </c>
      <c r="V42" s="75" t="e">
        <f t="shared" si="25"/>
        <v>#N/A</v>
      </c>
      <c r="W42" s="75"/>
      <c r="X42" s="19">
        <f t="shared" si="11"/>
        <v>0</v>
      </c>
      <c r="Y42" s="21" t="e">
        <f t="shared" si="26"/>
        <v>#N/A</v>
      </c>
      <c r="Z42" s="21" t="e">
        <f t="shared" si="27"/>
        <v>#N/A</v>
      </c>
      <c r="AA42" s="21" t="e">
        <f t="shared" si="15"/>
        <v>#N/A</v>
      </c>
      <c r="AB42" s="21" t="e">
        <f t="shared" si="12"/>
        <v>#N/A</v>
      </c>
      <c r="AI42" s="46">
        <v>42</v>
      </c>
      <c r="AJ42" s="46" t="s">
        <v>1</v>
      </c>
      <c r="AK42" s="46" t="str">
        <f t="shared" si="16"/>
        <v>Ревматоидный артрит , вес 42 кг</v>
      </c>
      <c r="AL42" s="47">
        <f t="shared" si="17"/>
        <v>336</v>
      </c>
      <c r="AM42" s="47">
        <v>1</v>
      </c>
      <c r="AN42" s="48"/>
      <c r="AO42" s="110">
        <v>112</v>
      </c>
      <c r="AP42" s="47">
        <v>2</v>
      </c>
      <c r="AQ42" s="47">
        <v>0</v>
      </c>
    </row>
    <row r="43" spans="2:43" s="37" customFormat="1" ht="14.25">
      <c r="B43" s="19">
        <v>35</v>
      </c>
      <c r="C43" s="74"/>
      <c r="D43" s="102"/>
      <c r="E43" s="73"/>
      <c r="F43" s="95"/>
      <c r="G43" s="22" t="str">
        <f t="shared" si="22"/>
        <v> , вес  кг</v>
      </c>
      <c r="H43" s="20" t="e">
        <f t="shared" si="6"/>
        <v>#N/A</v>
      </c>
      <c r="I43" s="21" t="e">
        <f t="shared" si="20"/>
        <v>#N/A</v>
      </c>
      <c r="J43" s="19" t="e">
        <f t="shared" si="7"/>
        <v>#N/A</v>
      </c>
      <c r="K43" s="75" t="e">
        <f t="shared" si="21"/>
        <v>#N/A</v>
      </c>
      <c r="L43" s="19" t="e">
        <f t="shared" si="13"/>
        <v>#N/A</v>
      </c>
      <c r="M43" s="21" t="e">
        <f t="shared" si="14"/>
        <v>#N/A</v>
      </c>
      <c r="N43" s="115" t="str">
        <f t="shared" si="8"/>
        <v>Полугодие</v>
      </c>
      <c r="O43" s="21">
        <f t="shared" si="23"/>
        <v>6</v>
      </c>
      <c r="P43" s="21" t="e">
        <f t="shared" si="18"/>
        <v>#N/A</v>
      </c>
      <c r="Q43" s="117" t="e">
        <f t="shared" si="19"/>
        <v>#N/A</v>
      </c>
      <c r="R43" s="120" t="e">
        <f t="shared" si="9"/>
        <v>#N/A</v>
      </c>
      <c r="S43" s="123" t="e">
        <f t="shared" si="10"/>
        <v>#N/A</v>
      </c>
      <c r="T43" s="122"/>
      <c r="U43" s="75" t="e">
        <f t="shared" si="24"/>
        <v>#N/A</v>
      </c>
      <c r="V43" s="75" t="e">
        <f t="shared" si="25"/>
        <v>#N/A</v>
      </c>
      <c r="W43" s="75"/>
      <c r="X43" s="19">
        <f t="shared" si="11"/>
        <v>0</v>
      </c>
      <c r="Y43" s="21" t="e">
        <f t="shared" si="26"/>
        <v>#N/A</v>
      </c>
      <c r="Z43" s="21" t="e">
        <f t="shared" si="27"/>
        <v>#N/A</v>
      </c>
      <c r="AA43" s="21" t="e">
        <f t="shared" si="15"/>
        <v>#N/A</v>
      </c>
      <c r="AB43" s="21" t="e">
        <f t="shared" si="12"/>
        <v>#N/A</v>
      </c>
      <c r="AI43" s="46">
        <v>43</v>
      </c>
      <c r="AJ43" s="46" t="s">
        <v>1</v>
      </c>
      <c r="AK43" s="46" t="str">
        <f t="shared" si="16"/>
        <v>Ревматоидный артрит , вес 43 кг</v>
      </c>
      <c r="AL43" s="47">
        <f t="shared" si="17"/>
        <v>344</v>
      </c>
      <c r="AM43" s="47">
        <v>1</v>
      </c>
      <c r="AN43" s="48"/>
      <c r="AO43" s="108">
        <v>113</v>
      </c>
      <c r="AP43" s="47">
        <v>2</v>
      </c>
      <c r="AQ43" s="47">
        <v>0</v>
      </c>
    </row>
    <row r="44" spans="2:43" s="37" customFormat="1" ht="14.25">
      <c r="B44" s="19">
        <v>36</v>
      </c>
      <c r="C44" s="74"/>
      <c r="D44" s="102"/>
      <c r="E44" s="73"/>
      <c r="F44" s="95"/>
      <c r="G44" s="22" t="str">
        <f t="shared" si="22"/>
        <v> , вес  кг</v>
      </c>
      <c r="H44" s="20" t="e">
        <f t="shared" si="6"/>
        <v>#N/A</v>
      </c>
      <c r="I44" s="21" t="e">
        <f t="shared" si="20"/>
        <v>#N/A</v>
      </c>
      <c r="J44" s="19" t="e">
        <f t="shared" si="7"/>
        <v>#N/A</v>
      </c>
      <c r="K44" s="75" t="e">
        <f t="shared" si="21"/>
        <v>#N/A</v>
      </c>
      <c r="L44" s="19" t="e">
        <f t="shared" si="13"/>
        <v>#N/A</v>
      </c>
      <c r="M44" s="21" t="e">
        <f t="shared" si="14"/>
        <v>#N/A</v>
      </c>
      <c r="N44" s="115" t="str">
        <f t="shared" si="8"/>
        <v>Полугодие</v>
      </c>
      <c r="O44" s="21">
        <f t="shared" si="23"/>
        <v>6</v>
      </c>
      <c r="P44" s="21" t="e">
        <f t="shared" si="18"/>
        <v>#N/A</v>
      </c>
      <c r="Q44" s="117" t="e">
        <f t="shared" si="19"/>
        <v>#N/A</v>
      </c>
      <c r="R44" s="120" t="e">
        <f t="shared" si="9"/>
        <v>#N/A</v>
      </c>
      <c r="S44" s="123" t="e">
        <f t="shared" si="10"/>
        <v>#N/A</v>
      </c>
      <c r="T44" s="122"/>
      <c r="U44" s="75" t="e">
        <f t="shared" si="24"/>
        <v>#N/A</v>
      </c>
      <c r="V44" s="75" t="e">
        <f t="shared" si="25"/>
        <v>#N/A</v>
      </c>
      <c r="W44" s="75"/>
      <c r="X44" s="19">
        <f t="shared" si="11"/>
        <v>0</v>
      </c>
      <c r="Y44" s="21" t="e">
        <f t="shared" si="26"/>
        <v>#N/A</v>
      </c>
      <c r="Z44" s="21" t="e">
        <f t="shared" si="27"/>
        <v>#N/A</v>
      </c>
      <c r="AA44" s="21" t="e">
        <f t="shared" si="15"/>
        <v>#N/A</v>
      </c>
      <c r="AB44" s="21" t="e">
        <f t="shared" si="12"/>
        <v>#N/A</v>
      </c>
      <c r="AI44" s="46">
        <v>44</v>
      </c>
      <c r="AJ44" s="46" t="s">
        <v>1</v>
      </c>
      <c r="AK44" s="46" t="str">
        <f t="shared" si="16"/>
        <v>Ревматоидный артрит , вес 44 кг</v>
      </c>
      <c r="AL44" s="47">
        <f t="shared" si="17"/>
        <v>352</v>
      </c>
      <c r="AM44" s="47">
        <v>1</v>
      </c>
      <c r="AN44" s="48"/>
      <c r="AO44" s="108">
        <v>114</v>
      </c>
      <c r="AP44" s="47">
        <v>2</v>
      </c>
      <c r="AQ44" s="47">
        <v>0</v>
      </c>
    </row>
    <row r="45" spans="2:43" s="37" customFormat="1" ht="14.25">
      <c r="B45" s="19">
        <v>37</v>
      </c>
      <c r="C45" s="74"/>
      <c r="D45" s="102"/>
      <c r="E45" s="73"/>
      <c r="F45" s="95"/>
      <c r="G45" s="22" t="str">
        <f t="shared" si="22"/>
        <v> , вес  кг</v>
      </c>
      <c r="H45" s="20" t="e">
        <f t="shared" si="6"/>
        <v>#N/A</v>
      </c>
      <c r="I45" s="21" t="e">
        <f t="shared" si="20"/>
        <v>#N/A</v>
      </c>
      <c r="J45" s="19" t="e">
        <f t="shared" si="7"/>
        <v>#N/A</v>
      </c>
      <c r="K45" s="75" t="e">
        <f t="shared" si="21"/>
        <v>#N/A</v>
      </c>
      <c r="L45" s="19" t="e">
        <f t="shared" si="13"/>
        <v>#N/A</v>
      </c>
      <c r="M45" s="21" t="e">
        <f t="shared" si="14"/>
        <v>#N/A</v>
      </c>
      <c r="N45" s="115" t="str">
        <f t="shared" si="8"/>
        <v>Полугодие</v>
      </c>
      <c r="O45" s="21">
        <f t="shared" si="23"/>
        <v>6</v>
      </c>
      <c r="P45" s="21" t="e">
        <f t="shared" si="18"/>
        <v>#N/A</v>
      </c>
      <c r="Q45" s="117" t="e">
        <f t="shared" si="19"/>
        <v>#N/A</v>
      </c>
      <c r="R45" s="120" t="e">
        <f t="shared" si="9"/>
        <v>#N/A</v>
      </c>
      <c r="S45" s="123" t="e">
        <f t="shared" si="10"/>
        <v>#N/A</v>
      </c>
      <c r="T45" s="122"/>
      <c r="U45" s="75" t="e">
        <f t="shared" si="24"/>
        <v>#N/A</v>
      </c>
      <c r="V45" s="75" t="e">
        <f t="shared" si="25"/>
        <v>#N/A</v>
      </c>
      <c r="W45" s="75"/>
      <c r="X45" s="19">
        <f t="shared" si="11"/>
        <v>0</v>
      </c>
      <c r="Y45" s="21" t="e">
        <f t="shared" si="26"/>
        <v>#N/A</v>
      </c>
      <c r="Z45" s="21" t="e">
        <f t="shared" si="27"/>
        <v>#N/A</v>
      </c>
      <c r="AA45" s="21" t="e">
        <f t="shared" si="15"/>
        <v>#N/A</v>
      </c>
      <c r="AB45" s="21" t="e">
        <f t="shared" si="12"/>
        <v>#N/A</v>
      </c>
      <c r="AI45" s="46">
        <v>45</v>
      </c>
      <c r="AJ45" s="46" t="s">
        <v>1</v>
      </c>
      <c r="AK45" s="46" t="str">
        <f t="shared" si="16"/>
        <v>Ревматоидный артрит , вес 45 кг</v>
      </c>
      <c r="AL45" s="47">
        <f t="shared" si="17"/>
        <v>360</v>
      </c>
      <c r="AM45" s="47">
        <v>1</v>
      </c>
      <c r="AN45" s="48"/>
      <c r="AO45" s="47">
        <v>115</v>
      </c>
      <c r="AP45" s="47">
        <v>2</v>
      </c>
      <c r="AQ45" s="47">
        <v>0</v>
      </c>
    </row>
    <row r="46" spans="2:43" s="37" customFormat="1" ht="14.25">
      <c r="B46" s="19">
        <v>38</v>
      </c>
      <c r="C46" s="74"/>
      <c r="D46" s="102"/>
      <c r="E46" s="73"/>
      <c r="F46" s="95"/>
      <c r="G46" s="22" t="str">
        <f t="shared" si="22"/>
        <v> , вес  кг</v>
      </c>
      <c r="H46" s="20" t="e">
        <f t="shared" si="6"/>
        <v>#N/A</v>
      </c>
      <c r="I46" s="21" t="e">
        <f t="shared" si="20"/>
        <v>#N/A</v>
      </c>
      <c r="J46" s="19" t="e">
        <f t="shared" si="7"/>
        <v>#N/A</v>
      </c>
      <c r="K46" s="75" t="e">
        <f t="shared" si="21"/>
        <v>#N/A</v>
      </c>
      <c r="L46" s="19" t="e">
        <f t="shared" si="13"/>
        <v>#N/A</v>
      </c>
      <c r="M46" s="21" t="e">
        <f t="shared" si="14"/>
        <v>#N/A</v>
      </c>
      <c r="N46" s="115" t="str">
        <f t="shared" si="8"/>
        <v>Полугодие</v>
      </c>
      <c r="O46" s="21">
        <f t="shared" si="23"/>
        <v>6</v>
      </c>
      <c r="P46" s="21" t="e">
        <f t="shared" si="18"/>
        <v>#N/A</v>
      </c>
      <c r="Q46" s="117" t="e">
        <f t="shared" si="19"/>
        <v>#N/A</v>
      </c>
      <c r="R46" s="120" t="e">
        <f t="shared" si="9"/>
        <v>#N/A</v>
      </c>
      <c r="S46" s="123" t="e">
        <f t="shared" si="10"/>
        <v>#N/A</v>
      </c>
      <c r="T46" s="122"/>
      <c r="U46" s="75" t="e">
        <f t="shared" si="24"/>
        <v>#N/A</v>
      </c>
      <c r="V46" s="75" t="e">
        <f t="shared" si="25"/>
        <v>#N/A</v>
      </c>
      <c r="W46" s="75"/>
      <c r="X46" s="19">
        <f t="shared" si="11"/>
        <v>0</v>
      </c>
      <c r="Y46" s="21" t="e">
        <f t="shared" si="26"/>
        <v>#N/A</v>
      </c>
      <c r="Z46" s="21" t="e">
        <f t="shared" si="27"/>
        <v>#N/A</v>
      </c>
      <c r="AA46" s="21" t="e">
        <f t="shared" si="15"/>
        <v>#N/A</v>
      </c>
      <c r="AB46" s="21" t="e">
        <f t="shared" si="12"/>
        <v>#N/A</v>
      </c>
      <c r="AI46" s="46">
        <v>46</v>
      </c>
      <c r="AJ46" s="46" t="s">
        <v>1</v>
      </c>
      <c r="AK46" s="46" t="str">
        <f t="shared" si="16"/>
        <v>Ревматоидный артрит , вес 46 кг</v>
      </c>
      <c r="AL46" s="47">
        <f t="shared" si="17"/>
        <v>368</v>
      </c>
      <c r="AM46" s="47">
        <v>1</v>
      </c>
      <c r="AN46" s="48"/>
      <c r="AO46" s="108">
        <v>116</v>
      </c>
      <c r="AP46" s="47">
        <v>2</v>
      </c>
      <c r="AQ46" s="47">
        <v>0</v>
      </c>
    </row>
    <row r="47" spans="2:43" s="37" customFormat="1" ht="14.25">
      <c r="B47" s="19">
        <v>39</v>
      </c>
      <c r="C47" s="74"/>
      <c r="D47" s="102"/>
      <c r="E47" s="73"/>
      <c r="F47" s="95"/>
      <c r="G47" s="22" t="str">
        <f t="shared" si="22"/>
        <v> , вес  кг</v>
      </c>
      <c r="H47" s="20" t="e">
        <f t="shared" si="6"/>
        <v>#N/A</v>
      </c>
      <c r="I47" s="21" t="e">
        <f t="shared" si="20"/>
        <v>#N/A</v>
      </c>
      <c r="J47" s="19" t="e">
        <f t="shared" si="7"/>
        <v>#N/A</v>
      </c>
      <c r="K47" s="75" t="e">
        <f t="shared" si="21"/>
        <v>#N/A</v>
      </c>
      <c r="L47" s="19" t="e">
        <f t="shared" si="13"/>
        <v>#N/A</v>
      </c>
      <c r="M47" s="21" t="e">
        <f t="shared" si="14"/>
        <v>#N/A</v>
      </c>
      <c r="N47" s="115" t="str">
        <f t="shared" si="8"/>
        <v>Полугодие</v>
      </c>
      <c r="O47" s="21">
        <f t="shared" si="23"/>
        <v>6</v>
      </c>
      <c r="P47" s="21" t="e">
        <f t="shared" si="18"/>
        <v>#N/A</v>
      </c>
      <c r="Q47" s="117" t="e">
        <f t="shared" si="19"/>
        <v>#N/A</v>
      </c>
      <c r="R47" s="120" t="e">
        <f t="shared" si="9"/>
        <v>#N/A</v>
      </c>
      <c r="S47" s="123" t="e">
        <f t="shared" si="10"/>
        <v>#N/A</v>
      </c>
      <c r="T47" s="122"/>
      <c r="U47" s="75" t="e">
        <f t="shared" si="24"/>
        <v>#N/A</v>
      </c>
      <c r="V47" s="75" t="e">
        <f t="shared" si="25"/>
        <v>#N/A</v>
      </c>
      <c r="W47" s="75"/>
      <c r="X47" s="19">
        <f t="shared" si="11"/>
        <v>0</v>
      </c>
      <c r="Y47" s="21" t="e">
        <f t="shared" si="26"/>
        <v>#N/A</v>
      </c>
      <c r="Z47" s="21" t="e">
        <f t="shared" si="27"/>
        <v>#N/A</v>
      </c>
      <c r="AA47" s="21" t="e">
        <f t="shared" si="15"/>
        <v>#N/A</v>
      </c>
      <c r="AB47" s="21" t="e">
        <f t="shared" si="12"/>
        <v>#N/A</v>
      </c>
      <c r="AI47" s="46">
        <v>47</v>
      </c>
      <c r="AJ47" s="46" t="s">
        <v>1</v>
      </c>
      <c r="AK47" s="46" t="str">
        <f t="shared" si="16"/>
        <v>Ревматоидный артрит , вес 47 кг</v>
      </c>
      <c r="AL47" s="47">
        <f t="shared" si="17"/>
        <v>376</v>
      </c>
      <c r="AM47" s="47">
        <v>1</v>
      </c>
      <c r="AN47" s="48"/>
      <c r="AO47" s="108">
        <v>117</v>
      </c>
      <c r="AP47" s="47">
        <v>2</v>
      </c>
      <c r="AQ47" s="47">
        <v>0</v>
      </c>
    </row>
    <row r="48" spans="2:43" s="37" customFormat="1" ht="14.25">
      <c r="B48" s="19">
        <v>40</v>
      </c>
      <c r="C48" s="74"/>
      <c r="D48" s="102"/>
      <c r="E48" s="73"/>
      <c r="F48" s="95"/>
      <c r="G48" s="22" t="str">
        <f t="shared" si="22"/>
        <v> , вес  кг</v>
      </c>
      <c r="H48" s="20" t="e">
        <f t="shared" si="6"/>
        <v>#N/A</v>
      </c>
      <c r="I48" s="21" t="e">
        <f t="shared" si="20"/>
        <v>#N/A</v>
      </c>
      <c r="J48" s="19" t="e">
        <f t="shared" si="7"/>
        <v>#N/A</v>
      </c>
      <c r="K48" s="75" t="e">
        <f t="shared" si="21"/>
        <v>#N/A</v>
      </c>
      <c r="L48" s="19" t="e">
        <f t="shared" si="13"/>
        <v>#N/A</v>
      </c>
      <c r="M48" s="21" t="e">
        <f t="shared" si="14"/>
        <v>#N/A</v>
      </c>
      <c r="N48" s="115" t="str">
        <f t="shared" si="8"/>
        <v>Полугодие</v>
      </c>
      <c r="O48" s="21">
        <f t="shared" si="23"/>
        <v>6</v>
      </c>
      <c r="P48" s="21" t="e">
        <f t="shared" si="18"/>
        <v>#N/A</v>
      </c>
      <c r="Q48" s="117" t="e">
        <f t="shared" si="19"/>
        <v>#N/A</v>
      </c>
      <c r="R48" s="120" t="e">
        <f t="shared" si="9"/>
        <v>#N/A</v>
      </c>
      <c r="S48" s="123" t="e">
        <f t="shared" si="10"/>
        <v>#N/A</v>
      </c>
      <c r="T48" s="122"/>
      <c r="U48" s="75" t="e">
        <f t="shared" si="24"/>
        <v>#N/A</v>
      </c>
      <c r="V48" s="75" t="e">
        <f t="shared" si="25"/>
        <v>#N/A</v>
      </c>
      <c r="W48" s="75"/>
      <c r="X48" s="19">
        <f t="shared" si="11"/>
        <v>0</v>
      </c>
      <c r="Y48" s="21" t="e">
        <f t="shared" si="26"/>
        <v>#N/A</v>
      </c>
      <c r="Z48" s="21" t="e">
        <f t="shared" si="27"/>
        <v>#N/A</v>
      </c>
      <c r="AA48" s="21" t="e">
        <f t="shared" si="15"/>
        <v>#N/A</v>
      </c>
      <c r="AB48" s="21" t="e">
        <f t="shared" si="12"/>
        <v>#N/A</v>
      </c>
      <c r="AI48" s="46">
        <v>48</v>
      </c>
      <c r="AJ48" s="46" t="s">
        <v>1</v>
      </c>
      <c r="AK48" s="46" t="str">
        <f t="shared" si="16"/>
        <v>Ревматоидный артрит , вес 48 кг</v>
      </c>
      <c r="AL48" s="47">
        <f t="shared" si="17"/>
        <v>384</v>
      </c>
      <c r="AM48" s="47">
        <v>1</v>
      </c>
      <c r="AN48" s="48"/>
      <c r="AO48" s="47">
        <v>118</v>
      </c>
      <c r="AP48" s="47">
        <v>2</v>
      </c>
      <c r="AQ48" s="47">
        <v>0</v>
      </c>
    </row>
    <row r="49" spans="2:43" s="37" customFormat="1" ht="14.25">
      <c r="B49" s="19">
        <v>41</v>
      </c>
      <c r="C49" s="74"/>
      <c r="D49" s="102"/>
      <c r="E49" s="73"/>
      <c r="F49" s="95"/>
      <c r="G49" s="22" t="str">
        <f t="shared" si="22"/>
        <v> , вес  кг</v>
      </c>
      <c r="H49" s="20" t="e">
        <f t="shared" si="6"/>
        <v>#N/A</v>
      </c>
      <c r="I49" s="21" t="e">
        <f t="shared" si="20"/>
        <v>#N/A</v>
      </c>
      <c r="J49" s="19" t="e">
        <f t="shared" si="7"/>
        <v>#N/A</v>
      </c>
      <c r="K49" s="75" t="e">
        <f t="shared" si="21"/>
        <v>#N/A</v>
      </c>
      <c r="L49" s="19" t="e">
        <f t="shared" si="13"/>
        <v>#N/A</v>
      </c>
      <c r="M49" s="21" t="e">
        <f t="shared" si="14"/>
        <v>#N/A</v>
      </c>
      <c r="N49" s="115" t="str">
        <f t="shared" si="8"/>
        <v>Полугодие</v>
      </c>
      <c r="O49" s="21">
        <f t="shared" si="23"/>
        <v>6</v>
      </c>
      <c r="P49" s="21" t="e">
        <f t="shared" si="18"/>
        <v>#N/A</v>
      </c>
      <c r="Q49" s="117" t="e">
        <f t="shared" si="19"/>
        <v>#N/A</v>
      </c>
      <c r="R49" s="120" t="e">
        <f t="shared" si="9"/>
        <v>#N/A</v>
      </c>
      <c r="S49" s="123" t="e">
        <f t="shared" si="10"/>
        <v>#N/A</v>
      </c>
      <c r="T49" s="122"/>
      <c r="U49" s="75" t="e">
        <f t="shared" si="24"/>
        <v>#N/A</v>
      </c>
      <c r="V49" s="75" t="e">
        <f t="shared" si="25"/>
        <v>#N/A</v>
      </c>
      <c r="W49" s="75"/>
      <c r="X49" s="19">
        <f t="shared" si="11"/>
        <v>0</v>
      </c>
      <c r="Y49" s="21" t="e">
        <f t="shared" si="26"/>
        <v>#N/A</v>
      </c>
      <c r="Z49" s="21" t="e">
        <f t="shared" si="27"/>
        <v>#N/A</v>
      </c>
      <c r="AA49" s="21" t="e">
        <f t="shared" si="15"/>
        <v>#N/A</v>
      </c>
      <c r="AB49" s="21" t="e">
        <f t="shared" si="12"/>
        <v>#N/A</v>
      </c>
      <c r="AI49" s="46">
        <v>49</v>
      </c>
      <c r="AJ49" s="46" t="s">
        <v>1</v>
      </c>
      <c r="AK49" s="46" t="str">
        <f t="shared" si="16"/>
        <v>Ревматоидный артрит , вес 49 кг</v>
      </c>
      <c r="AL49" s="47">
        <f t="shared" si="17"/>
        <v>392</v>
      </c>
      <c r="AM49" s="47">
        <v>1</v>
      </c>
      <c r="AN49" s="48"/>
      <c r="AO49" s="108">
        <v>119</v>
      </c>
      <c r="AP49" s="47">
        <v>2</v>
      </c>
      <c r="AQ49" s="47">
        <v>0</v>
      </c>
    </row>
    <row r="50" spans="2:43" s="37" customFormat="1" ht="14.25">
      <c r="B50" s="19">
        <v>42</v>
      </c>
      <c r="C50" s="74"/>
      <c r="D50" s="102"/>
      <c r="E50" s="73"/>
      <c r="F50" s="95"/>
      <c r="G50" s="22" t="str">
        <f t="shared" si="22"/>
        <v> , вес  кг</v>
      </c>
      <c r="H50" s="20" t="e">
        <f t="shared" si="6"/>
        <v>#N/A</v>
      </c>
      <c r="I50" s="21" t="e">
        <f t="shared" si="20"/>
        <v>#N/A</v>
      </c>
      <c r="J50" s="19" t="e">
        <f t="shared" si="7"/>
        <v>#N/A</v>
      </c>
      <c r="K50" s="75" t="e">
        <f t="shared" si="21"/>
        <v>#N/A</v>
      </c>
      <c r="L50" s="19" t="e">
        <f t="shared" si="13"/>
        <v>#N/A</v>
      </c>
      <c r="M50" s="21" t="e">
        <f t="shared" si="14"/>
        <v>#N/A</v>
      </c>
      <c r="N50" s="115" t="str">
        <f t="shared" si="8"/>
        <v>Полугодие</v>
      </c>
      <c r="O50" s="21">
        <f t="shared" si="23"/>
        <v>6</v>
      </c>
      <c r="P50" s="21" t="e">
        <f t="shared" si="18"/>
        <v>#N/A</v>
      </c>
      <c r="Q50" s="117" t="e">
        <f t="shared" si="19"/>
        <v>#N/A</v>
      </c>
      <c r="R50" s="120" t="e">
        <f t="shared" si="9"/>
        <v>#N/A</v>
      </c>
      <c r="S50" s="123" t="e">
        <f t="shared" si="10"/>
        <v>#N/A</v>
      </c>
      <c r="T50" s="122"/>
      <c r="U50" s="75" t="e">
        <f t="shared" si="24"/>
        <v>#N/A</v>
      </c>
      <c r="V50" s="75" t="e">
        <f t="shared" si="25"/>
        <v>#N/A</v>
      </c>
      <c r="W50" s="75"/>
      <c r="X50" s="19">
        <f t="shared" si="11"/>
        <v>0</v>
      </c>
      <c r="Y50" s="21" t="e">
        <f t="shared" si="26"/>
        <v>#N/A</v>
      </c>
      <c r="Z50" s="21" t="e">
        <f t="shared" si="27"/>
        <v>#N/A</v>
      </c>
      <c r="AA50" s="21" t="e">
        <f t="shared" si="15"/>
        <v>#N/A</v>
      </c>
      <c r="AB50" s="21" t="e">
        <f t="shared" si="12"/>
        <v>#N/A</v>
      </c>
      <c r="AI50" s="46">
        <v>50</v>
      </c>
      <c r="AJ50" s="46" t="s">
        <v>1</v>
      </c>
      <c r="AK50" s="46" t="str">
        <f t="shared" si="16"/>
        <v>Ревматоидный артрит , вес 50 кг</v>
      </c>
      <c r="AL50" s="47">
        <f t="shared" si="17"/>
        <v>400</v>
      </c>
      <c r="AM50" s="47">
        <v>1</v>
      </c>
      <c r="AN50" s="48"/>
      <c r="AO50" s="109">
        <v>120</v>
      </c>
      <c r="AP50" s="47">
        <v>2</v>
      </c>
      <c r="AQ50" s="47">
        <v>0</v>
      </c>
    </row>
    <row r="51" spans="2:43" s="37" customFormat="1" ht="14.25">
      <c r="B51" s="19">
        <v>43</v>
      </c>
      <c r="C51" s="74"/>
      <c r="D51" s="102"/>
      <c r="E51" s="73"/>
      <c r="F51" s="95"/>
      <c r="G51" s="22" t="str">
        <f t="shared" si="22"/>
        <v> , вес  кг</v>
      </c>
      <c r="H51" s="20" t="e">
        <f t="shared" si="6"/>
        <v>#N/A</v>
      </c>
      <c r="I51" s="21" t="e">
        <f t="shared" si="20"/>
        <v>#N/A</v>
      </c>
      <c r="J51" s="19" t="e">
        <f t="shared" si="7"/>
        <v>#N/A</v>
      </c>
      <c r="K51" s="75" t="e">
        <f t="shared" si="21"/>
        <v>#N/A</v>
      </c>
      <c r="L51" s="19" t="e">
        <f t="shared" si="13"/>
        <v>#N/A</v>
      </c>
      <c r="M51" s="21" t="e">
        <f t="shared" si="14"/>
        <v>#N/A</v>
      </c>
      <c r="N51" s="115" t="str">
        <f t="shared" si="8"/>
        <v>Полугодие</v>
      </c>
      <c r="O51" s="21">
        <f t="shared" si="23"/>
        <v>6</v>
      </c>
      <c r="P51" s="21" t="e">
        <f t="shared" si="18"/>
        <v>#N/A</v>
      </c>
      <c r="Q51" s="117" t="e">
        <f t="shared" si="19"/>
        <v>#N/A</v>
      </c>
      <c r="R51" s="120" t="e">
        <f t="shared" si="9"/>
        <v>#N/A</v>
      </c>
      <c r="S51" s="123" t="e">
        <f t="shared" si="10"/>
        <v>#N/A</v>
      </c>
      <c r="T51" s="122"/>
      <c r="U51" s="75" t="e">
        <f t="shared" si="24"/>
        <v>#N/A</v>
      </c>
      <c r="V51" s="75" t="e">
        <f t="shared" si="25"/>
        <v>#N/A</v>
      </c>
      <c r="W51" s="75"/>
      <c r="X51" s="19">
        <f t="shared" si="11"/>
        <v>0</v>
      </c>
      <c r="Y51" s="21" t="e">
        <f t="shared" si="26"/>
        <v>#N/A</v>
      </c>
      <c r="Z51" s="21" t="e">
        <f t="shared" si="27"/>
        <v>#N/A</v>
      </c>
      <c r="AA51" s="21" t="e">
        <f t="shared" si="15"/>
        <v>#N/A</v>
      </c>
      <c r="AB51" s="21" t="e">
        <f t="shared" si="12"/>
        <v>#N/A</v>
      </c>
      <c r="AI51" s="46">
        <v>51</v>
      </c>
      <c r="AJ51" s="46" t="s">
        <v>1</v>
      </c>
      <c r="AK51" s="46" t="str">
        <f t="shared" si="16"/>
        <v>Ревматоидный артрит , вес 51 кг</v>
      </c>
      <c r="AL51" s="47">
        <f t="shared" si="17"/>
        <v>408</v>
      </c>
      <c r="AM51" s="47">
        <v>1</v>
      </c>
      <c r="AN51" s="48"/>
      <c r="AO51" s="47">
        <v>121</v>
      </c>
      <c r="AP51" s="47">
        <v>2</v>
      </c>
      <c r="AQ51" s="47">
        <v>0</v>
      </c>
    </row>
    <row r="52" spans="2:43" s="37" customFormat="1" ht="14.25">
      <c r="B52" s="19">
        <v>44</v>
      </c>
      <c r="C52" s="74"/>
      <c r="D52" s="102"/>
      <c r="E52" s="73"/>
      <c r="F52" s="95"/>
      <c r="G52" s="22" t="str">
        <f t="shared" si="22"/>
        <v> , вес  кг</v>
      </c>
      <c r="H52" s="20" t="e">
        <f t="shared" si="6"/>
        <v>#N/A</v>
      </c>
      <c r="I52" s="21" t="e">
        <f t="shared" si="20"/>
        <v>#N/A</v>
      </c>
      <c r="J52" s="19" t="e">
        <f t="shared" si="7"/>
        <v>#N/A</v>
      </c>
      <c r="K52" s="75" t="e">
        <f t="shared" si="21"/>
        <v>#N/A</v>
      </c>
      <c r="L52" s="19" t="e">
        <f t="shared" si="13"/>
        <v>#N/A</v>
      </c>
      <c r="M52" s="21" t="e">
        <f t="shared" si="14"/>
        <v>#N/A</v>
      </c>
      <c r="N52" s="115" t="str">
        <f t="shared" si="8"/>
        <v>Полугодие</v>
      </c>
      <c r="O52" s="21">
        <f t="shared" si="23"/>
        <v>6</v>
      </c>
      <c r="P52" s="21" t="e">
        <f t="shared" si="18"/>
        <v>#N/A</v>
      </c>
      <c r="Q52" s="117" t="e">
        <f t="shared" si="19"/>
        <v>#N/A</v>
      </c>
      <c r="R52" s="120" t="e">
        <f t="shared" si="9"/>
        <v>#N/A</v>
      </c>
      <c r="S52" s="123" t="e">
        <f t="shared" si="10"/>
        <v>#N/A</v>
      </c>
      <c r="T52" s="122"/>
      <c r="U52" s="75" t="e">
        <f t="shared" si="24"/>
        <v>#N/A</v>
      </c>
      <c r="V52" s="75" t="e">
        <f t="shared" si="25"/>
        <v>#N/A</v>
      </c>
      <c r="W52" s="75"/>
      <c r="X52" s="19">
        <f t="shared" si="11"/>
        <v>0</v>
      </c>
      <c r="Y52" s="21" t="e">
        <f t="shared" si="26"/>
        <v>#N/A</v>
      </c>
      <c r="Z52" s="21" t="e">
        <f t="shared" si="27"/>
        <v>#N/A</v>
      </c>
      <c r="AA52" s="21" t="e">
        <f t="shared" si="15"/>
        <v>#N/A</v>
      </c>
      <c r="AB52" s="21" t="e">
        <f t="shared" si="12"/>
        <v>#N/A</v>
      </c>
      <c r="AI52" s="46">
        <v>52</v>
      </c>
      <c r="AJ52" s="46" t="s">
        <v>1</v>
      </c>
      <c r="AK52" s="46" t="str">
        <f t="shared" si="16"/>
        <v>Ревматоидный артрит , вес 52 кг</v>
      </c>
      <c r="AL52" s="47">
        <f t="shared" si="17"/>
        <v>416</v>
      </c>
      <c r="AM52" s="47">
        <v>1</v>
      </c>
      <c r="AN52" s="48"/>
      <c r="AO52" s="108">
        <v>122</v>
      </c>
      <c r="AP52" s="47">
        <v>2</v>
      </c>
      <c r="AQ52" s="47">
        <v>0</v>
      </c>
    </row>
    <row r="53" spans="2:43" s="37" customFormat="1" ht="14.25">
      <c r="B53" s="19">
        <v>45</v>
      </c>
      <c r="C53" s="74"/>
      <c r="D53" s="102"/>
      <c r="E53" s="73"/>
      <c r="F53" s="95"/>
      <c r="G53" s="22" t="str">
        <f t="shared" si="22"/>
        <v> , вес  кг</v>
      </c>
      <c r="H53" s="20" t="e">
        <f t="shared" si="6"/>
        <v>#N/A</v>
      </c>
      <c r="I53" s="21" t="e">
        <f t="shared" si="20"/>
        <v>#N/A</v>
      </c>
      <c r="J53" s="19" t="e">
        <f t="shared" si="7"/>
        <v>#N/A</v>
      </c>
      <c r="K53" s="75" t="e">
        <f t="shared" si="21"/>
        <v>#N/A</v>
      </c>
      <c r="L53" s="19" t="e">
        <f t="shared" si="13"/>
        <v>#N/A</v>
      </c>
      <c r="M53" s="21" t="e">
        <f t="shared" si="14"/>
        <v>#N/A</v>
      </c>
      <c r="N53" s="115" t="str">
        <f t="shared" si="8"/>
        <v>Полугодие</v>
      </c>
      <c r="O53" s="21">
        <f t="shared" si="23"/>
        <v>6</v>
      </c>
      <c r="P53" s="21" t="e">
        <f t="shared" si="18"/>
        <v>#N/A</v>
      </c>
      <c r="Q53" s="117" t="e">
        <f t="shared" si="19"/>
        <v>#N/A</v>
      </c>
      <c r="R53" s="120" t="e">
        <f t="shared" si="9"/>
        <v>#N/A</v>
      </c>
      <c r="S53" s="123" t="e">
        <f t="shared" si="10"/>
        <v>#N/A</v>
      </c>
      <c r="T53" s="122"/>
      <c r="U53" s="75" t="e">
        <f t="shared" si="24"/>
        <v>#N/A</v>
      </c>
      <c r="V53" s="75" t="e">
        <f t="shared" si="25"/>
        <v>#N/A</v>
      </c>
      <c r="W53" s="75"/>
      <c r="X53" s="19">
        <f t="shared" si="11"/>
        <v>0</v>
      </c>
      <c r="Y53" s="21" t="e">
        <f t="shared" si="26"/>
        <v>#N/A</v>
      </c>
      <c r="Z53" s="21" t="e">
        <f t="shared" si="27"/>
        <v>#N/A</v>
      </c>
      <c r="AA53" s="21" t="e">
        <f t="shared" si="15"/>
        <v>#N/A</v>
      </c>
      <c r="AB53" s="21" t="e">
        <f t="shared" si="12"/>
        <v>#N/A</v>
      </c>
      <c r="AI53" s="46">
        <v>53</v>
      </c>
      <c r="AJ53" s="46" t="s">
        <v>1</v>
      </c>
      <c r="AK53" s="46" t="str">
        <f t="shared" si="16"/>
        <v>Ревматоидный артрит , вес 53 кг</v>
      </c>
      <c r="AL53" s="47">
        <f t="shared" si="17"/>
        <v>424</v>
      </c>
      <c r="AM53" s="47">
        <v>1</v>
      </c>
      <c r="AN53" s="48"/>
      <c r="AO53" s="108">
        <v>123</v>
      </c>
      <c r="AP53" s="47">
        <v>2</v>
      </c>
      <c r="AQ53" s="47">
        <v>0</v>
      </c>
    </row>
    <row r="54" spans="2:43" s="37" customFormat="1" ht="14.25">
      <c r="B54" s="19">
        <v>46</v>
      </c>
      <c r="C54" s="74"/>
      <c r="D54" s="102"/>
      <c r="E54" s="73"/>
      <c r="F54" s="95"/>
      <c r="G54" s="22" t="str">
        <f t="shared" si="22"/>
        <v> , вес  кг</v>
      </c>
      <c r="H54" s="20" t="e">
        <f t="shared" si="6"/>
        <v>#N/A</v>
      </c>
      <c r="I54" s="21" t="e">
        <f t="shared" si="20"/>
        <v>#N/A</v>
      </c>
      <c r="J54" s="19" t="e">
        <f t="shared" si="7"/>
        <v>#N/A</v>
      </c>
      <c r="K54" s="75" t="e">
        <f t="shared" si="21"/>
        <v>#N/A</v>
      </c>
      <c r="L54" s="19" t="e">
        <f t="shared" si="13"/>
        <v>#N/A</v>
      </c>
      <c r="M54" s="21" t="e">
        <f t="shared" si="14"/>
        <v>#N/A</v>
      </c>
      <c r="N54" s="115" t="str">
        <f t="shared" si="8"/>
        <v>Полугодие</v>
      </c>
      <c r="O54" s="21">
        <f t="shared" si="23"/>
        <v>6</v>
      </c>
      <c r="P54" s="21" t="e">
        <f t="shared" si="18"/>
        <v>#N/A</v>
      </c>
      <c r="Q54" s="117" t="e">
        <f t="shared" si="19"/>
        <v>#N/A</v>
      </c>
      <c r="R54" s="120" t="e">
        <f t="shared" si="9"/>
        <v>#N/A</v>
      </c>
      <c r="S54" s="123" t="e">
        <f t="shared" si="10"/>
        <v>#N/A</v>
      </c>
      <c r="T54" s="122"/>
      <c r="U54" s="75" t="e">
        <f t="shared" si="24"/>
        <v>#N/A</v>
      </c>
      <c r="V54" s="75" t="e">
        <f t="shared" si="25"/>
        <v>#N/A</v>
      </c>
      <c r="W54" s="75"/>
      <c r="X54" s="19">
        <f t="shared" si="11"/>
        <v>0</v>
      </c>
      <c r="Y54" s="21" t="e">
        <f t="shared" si="26"/>
        <v>#N/A</v>
      </c>
      <c r="Z54" s="21" t="e">
        <f t="shared" si="27"/>
        <v>#N/A</v>
      </c>
      <c r="AA54" s="21" t="e">
        <f t="shared" si="15"/>
        <v>#N/A</v>
      </c>
      <c r="AB54" s="21" t="e">
        <f t="shared" si="12"/>
        <v>#N/A</v>
      </c>
      <c r="AI54" s="46">
        <v>54</v>
      </c>
      <c r="AJ54" s="46" t="s">
        <v>1</v>
      </c>
      <c r="AK54" s="46" t="str">
        <f t="shared" si="16"/>
        <v>Ревматоидный артрит , вес 54 кг</v>
      </c>
      <c r="AL54" s="47">
        <f t="shared" si="17"/>
        <v>432</v>
      </c>
      <c r="AM54" s="47">
        <v>1</v>
      </c>
      <c r="AN54" s="48"/>
      <c r="AO54" s="47">
        <v>124</v>
      </c>
      <c r="AP54" s="47">
        <v>2</v>
      </c>
      <c r="AQ54" s="47">
        <v>0</v>
      </c>
    </row>
    <row r="55" spans="2:43" s="37" customFormat="1" ht="14.25">
      <c r="B55" s="19">
        <v>47</v>
      </c>
      <c r="C55" s="74"/>
      <c r="D55" s="102"/>
      <c r="E55" s="73"/>
      <c r="F55" s="95"/>
      <c r="G55" s="22" t="str">
        <f t="shared" si="22"/>
        <v> , вес  кг</v>
      </c>
      <c r="H55" s="20" t="e">
        <f t="shared" si="6"/>
        <v>#N/A</v>
      </c>
      <c r="I55" s="21" t="e">
        <f t="shared" si="20"/>
        <v>#N/A</v>
      </c>
      <c r="J55" s="19" t="e">
        <f t="shared" si="7"/>
        <v>#N/A</v>
      </c>
      <c r="K55" s="75" t="e">
        <f t="shared" si="21"/>
        <v>#N/A</v>
      </c>
      <c r="L55" s="19" t="e">
        <f t="shared" si="13"/>
        <v>#N/A</v>
      </c>
      <c r="M55" s="21" t="e">
        <f t="shared" si="14"/>
        <v>#N/A</v>
      </c>
      <c r="N55" s="115" t="str">
        <f t="shared" si="8"/>
        <v>Полугодие</v>
      </c>
      <c r="O55" s="21">
        <f t="shared" si="23"/>
        <v>6</v>
      </c>
      <c r="P55" s="21" t="e">
        <f t="shared" si="18"/>
        <v>#N/A</v>
      </c>
      <c r="Q55" s="117" t="e">
        <f t="shared" si="19"/>
        <v>#N/A</v>
      </c>
      <c r="R55" s="120" t="e">
        <f t="shared" si="9"/>
        <v>#N/A</v>
      </c>
      <c r="S55" s="123" t="e">
        <f t="shared" si="10"/>
        <v>#N/A</v>
      </c>
      <c r="T55" s="122"/>
      <c r="U55" s="75" t="e">
        <f t="shared" si="24"/>
        <v>#N/A</v>
      </c>
      <c r="V55" s="75" t="e">
        <f t="shared" si="25"/>
        <v>#N/A</v>
      </c>
      <c r="W55" s="75"/>
      <c r="X55" s="19">
        <f t="shared" si="11"/>
        <v>0</v>
      </c>
      <c r="Y55" s="21" t="e">
        <f t="shared" si="26"/>
        <v>#N/A</v>
      </c>
      <c r="Z55" s="21" t="e">
        <f t="shared" si="27"/>
        <v>#N/A</v>
      </c>
      <c r="AA55" s="21" t="e">
        <f t="shared" si="15"/>
        <v>#N/A</v>
      </c>
      <c r="AB55" s="21" t="e">
        <f t="shared" si="12"/>
        <v>#N/A</v>
      </c>
      <c r="AI55" s="46">
        <v>55</v>
      </c>
      <c r="AJ55" s="46" t="s">
        <v>1</v>
      </c>
      <c r="AK55" s="46" t="str">
        <f t="shared" si="16"/>
        <v>Ревматоидный артрит , вес 55 кг</v>
      </c>
      <c r="AL55" s="47">
        <f t="shared" si="17"/>
        <v>440</v>
      </c>
      <c r="AM55" s="47">
        <v>1</v>
      </c>
      <c r="AN55" s="48"/>
      <c r="AO55" s="108">
        <v>125</v>
      </c>
      <c r="AP55" s="47">
        <v>2</v>
      </c>
      <c r="AQ55" s="47">
        <v>0</v>
      </c>
    </row>
    <row r="56" spans="2:43" s="37" customFormat="1" ht="14.25">
      <c r="B56" s="19">
        <v>48</v>
      </c>
      <c r="C56" s="74"/>
      <c r="D56" s="102"/>
      <c r="E56" s="73"/>
      <c r="F56" s="95"/>
      <c r="G56" s="22" t="str">
        <f t="shared" si="22"/>
        <v> , вес  кг</v>
      </c>
      <c r="H56" s="20" t="e">
        <f t="shared" si="6"/>
        <v>#N/A</v>
      </c>
      <c r="I56" s="21" t="e">
        <f t="shared" si="20"/>
        <v>#N/A</v>
      </c>
      <c r="J56" s="19" t="e">
        <f t="shared" si="7"/>
        <v>#N/A</v>
      </c>
      <c r="K56" s="75" t="e">
        <f t="shared" si="21"/>
        <v>#N/A</v>
      </c>
      <c r="L56" s="19" t="e">
        <f t="shared" si="13"/>
        <v>#N/A</v>
      </c>
      <c r="M56" s="21" t="e">
        <f t="shared" si="14"/>
        <v>#N/A</v>
      </c>
      <c r="N56" s="115" t="str">
        <f t="shared" si="8"/>
        <v>Полугодие</v>
      </c>
      <c r="O56" s="21">
        <f t="shared" si="23"/>
        <v>6</v>
      </c>
      <c r="P56" s="21" t="e">
        <f t="shared" si="18"/>
        <v>#N/A</v>
      </c>
      <c r="Q56" s="117" t="e">
        <f t="shared" si="19"/>
        <v>#N/A</v>
      </c>
      <c r="R56" s="120" t="e">
        <f t="shared" si="9"/>
        <v>#N/A</v>
      </c>
      <c r="S56" s="123" t="e">
        <f t="shared" si="10"/>
        <v>#N/A</v>
      </c>
      <c r="T56" s="122"/>
      <c r="U56" s="75" t="e">
        <f t="shared" si="24"/>
        <v>#N/A</v>
      </c>
      <c r="V56" s="75" t="e">
        <f t="shared" si="25"/>
        <v>#N/A</v>
      </c>
      <c r="W56" s="75"/>
      <c r="X56" s="19">
        <f t="shared" si="11"/>
        <v>0</v>
      </c>
      <c r="Y56" s="21" t="e">
        <f t="shared" si="26"/>
        <v>#N/A</v>
      </c>
      <c r="Z56" s="21" t="e">
        <f t="shared" si="27"/>
        <v>#N/A</v>
      </c>
      <c r="AA56" s="21" t="e">
        <f t="shared" si="15"/>
        <v>#N/A</v>
      </c>
      <c r="AB56" s="21" t="e">
        <f t="shared" si="12"/>
        <v>#N/A</v>
      </c>
      <c r="AI56" s="46">
        <v>56</v>
      </c>
      <c r="AJ56" s="46" t="s">
        <v>1</v>
      </c>
      <c r="AK56" s="46" t="str">
        <f t="shared" si="16"/>
        <v>Ревматоидный артрит , вес 56 кг</v>
      </c>
      <c r="AL56" s="47">
        <f t="shared" si="17"/>
        <v>448</v>
      </c>
      <c r="AM56" s="47">
        <v>1</v>
      </c>
      <c r="AN56" s="48"/>
      <c r="AO56" s="108">
        <v>126</v>
      </c>
      <c r="AP56" s="47">
        <v>2</v>
      </c>
      <c r="AQ56" s="47">
        <v>0</v>
      </c>
    </row>
    <row r="57" spans="2:43" s="37" customFormat="1" ht="14.25">
      <c r="B57" s="19">
        <v>49</v>
      </c>
      <c r="C57" s="74"/>
      <c r="D57" s="102"/>
      <c r="E57" s="73"/>
      <c r="F57" s="95"/>
      <c r="G57" s="22" t="str">
        <f t="shared" si="22"/>
        <v> , вес  кг</v>
      </c>
      <c r="H57" s="20" t="e">
        <f t="shared" si="6"/>
        <v>#N/A</v>
      </c>
      <c r="I57" s="21" t="e">
        <f t="shared" si="20"/>
        <v>#N/A</v>
      </c>
      <c r="J57" s="19" t="e">
        <f t="shared" si="7"/>
        <v>#N/A</v>
      </c>
      <c r="K57" s="75" t="e">
        <f t="shared" si="21"/>
        <v>#N/A</v>
      </c>
      <c r="L57" s="19" t="e">
        <f t="shared" si="13"/>
        <v>#N/A</v>
      </c>
      <c r="M57" s="21" t="e">
        <f t="shared" si="14"/>
        <v>#N/A</v>
      </c>
      <c r="N57" s="115" t="str">
        <f t="shared" si="8"/>
        <v>Полугодие</v>
      </c>
      <c r="O57" s="21">
        <f t="shared" si="23"/>
        <v>6</v>
      </c>
      <c r="P57" s="21" t="e">
        <f t="shared" si="18"/>
        <v>#N/A</v>
      </c>
      <c r="Q57" s="117" t="e">
        <f t="shared" si="19"/>
        <v>#N/A</v>
      </c>
      <c r="R57" s="120" t="e">
        <f t="shared" si="9"/>
        <v>#N/A</v>
      </c>
      <c r="S57" s="123" t="e">
        <f t="shared" si="10"/>
        <v>#N/A</v>
      </c>
      <c r="T57" s="122"/>
      <c r="U57" s="75" t="e">
        <f t="shared" si="24"/>
        <v>#N/A</v>
      </c>
      <c r="V57" s="75" t="e">
        <f t="shared" si="25"/>
        <v>#N/A</v>
      </c>
      <c r="W57" s="75"/>
      <c r="X57" s="19">
        <f t="shared" si="11"/>
        <v>0</v>
      </c>
      <c r="Y57" s="21" t="e">
        <f t="shared" si="26"/>
        <v>#N/A</v>
      </c>
      <c r="Z57" s="21" t="e">
        <f t="shared" si="27"/>
        <v>#N/A</v>
      </c>
      <c r="AA57" s="21" t="e">
        <f t="shared" si="15"/>
        <v>#N/A</v>
      </c>
      <c r="AB57" s="21" t="e">
        <f t="shared" si="12"/>
        <v>#N/A</v>
      </c>
      <c r="AI57" s="46">
        <v>57</v>
      </c>
      <c r="AJ57" s="46" t="s">
        <v>1</v>
      </c>
      <c r="AK57" s="46" t="str">
        <f t="shared" si="16"/>
        <v>Ревматоидный артрит , вес 57 кг</v>
      </c>
      <c r="AL57" s="47">
        <f t="shared" si="17"/>
        <v>456</v>
      </c>
      <c r="AM57" s="47">
        <v>1</v>
      </c>
      <c r="AN57" s="48"/>
      <c r="AO57" s="47">
        <v>127</v>
      </c>
      <c r="AP57" s="47">
        <v>2</v>
      </c>
      <c r="AQ57" s="47">
        <v>0</v>
      </c>
    </row>
    <row r="58" spans="2:43" s="37" customFormat="1" ht="14.25">
      <c r="B58" s="19">
        <v>50</v>
      </c>
      <c r="C58" s="74"/>
      <c r="D58" s="102"/>
      <c r="E58" s="73"/>
      <c r="F58" s="95"/>
      <c r="G58" s="22" t="str">
        <f t="shared" si="22"/>
        <v> , вес  кг</v>
      </c>
      <c r="H58" s="20" t="e">
        <f t="shared" si="6"/>
        <v>#N/A</v>
      </c>
      <c r="I58" s="21" t="e">
        <f t="shared" si="20"/>
        <v>#N/A</v>
      </c>
      <c r="J58" s="19" t="e">
        <f t="shared" si="7"/>
        <v>#N/A</v>
      </c>
      <c r="K58" s="75" t="e">
        <f t="shared" si="21"/>
        <v>#N/A</v>
      </c>
      <c r="L58" s="19" t="e">
        <f t="shared" si="13"/>
        <v>#N/A</v>
      </c>
      <c r="M58" s="21" t="e">
        <f t="shared" si="14"/>
        <v>#N/A</v>
      </c>
      <c r="N58" s="115" t="str">
        <f t="shared" si="8"/>
        <v>Полугодие</v>
      </c>
      <c r="O58" s="21">
        <f t="shared" si="23"/>
        <v>6</v>
      </c>
      <c r="P58" s="21" t="e">
        <f t="shared" si="18"/>
        <v>#N/A</v>
      </c>
      <c r="Q58" s="117" t="e">
        <f t="shared" si="19"/>
        <v>#N/A</v>
      </c>
      <c r="R58" s="120" t="e">
        <f t="shared" si="9"/>
        <v>#N/A</v>
      </c>
      <c r="S58" s="123" t="e">
        <f t="shared" si="10"/>
        <v>#N/A</v>
      </c>
      <c r="T58" s="122"/>
      <c r="U58" s="75" t="e">
        <f t="shared" si="24"/>
        <v>#N/A</v>
      </c>
      <c r="V58" s="75" t="e">
        <f t="shared" si="25"/>
        <v>#N/A</v>
      </c>
      <c r="W58" s="75"/>
      <c r="X58" s="19">
        <f t="shared" si="11"/>
        <v>0</v>
      </c>
      <c r="Y58" s="21" t="e">
        <f t="shared" si="26"/>
        <v>#N/A</v>
      </c>
      <c r="Z58" s="21" t="e">
        <f t="shared" si="27"/>
        <v>#N/A</v>
      </c>
      <c r="AA58" s="21" t="e">
        <f t="shared" si="15"/>
        <v>#N/A</v>
      </c>
      <c r="AB58" s="21" t="e">
        <f t="shared" si="12"/>
        <v>#N/A</v>
      </c>
      <c r="AI58" s="46">
        <v>58</v>
      </c>
      <c r="AJ58" s="46" t="s">
        <v>1</v>
      </c>
      <c r="AK58" s="46" t="str">
        <f t="shared" si="16"/>
        <v>Ревматоидный артрит , вес 58 кг</v>
      </c>
      <c r="AL58" s="47">
        <f t="shared" si="17"/>
        <v>464</v>
      </c>
      <c r="AM58" s="47">
        <v>1</v>
      </c>
      <c r="AN58" s="48"/>
      <c r="AO58" s="109">
        <v>128</v>
      </c>
      <c r="AP58" s="47">
        <v>2</v>
      </c>
      <c r="AQ58" s="47">
        <v>0</v>
      </c>
    </row>
    <row r="59" spans="2:43" s="37" customFormat="1" ht="14.25">
      <c r="B59" s="19">
        <v>51</v>
      </c>
      <c r="C59" s="74"/>
      <c r="D59" s="102"/>
      <c r="E59" s="73"/>
      <c r="F59" s="95"/>
      <c r="G59" s="22" t="str">
        <f t="shared" si="22"/>
        <v> , вес  кг</v>
      </c>
      <c r="H59" s="20" t="e">
        <f t="shared" si="6"/>
        <v>#N/A</v>
      </c>
      <c r="I59" s="21" t="e">
        <f t="shared" si="20"/>
        <v>#N/A</v>
      </c>
      <c r="J59" s="19" t="e">
        <f t="shared" si="7"/>
        <v>#N/A</v>
      </c>
      <c r="K59" s="75" t="e">
        <f t="shared" si="21"/>
        <v>#N/A</v>
      </c>
      <c r="L59" s="19" t="e">
        <f t="shared" si="13"/>
        <v>#N/A</v>
      </c>
      <c r="M59" s="21" t="e">
        <f t="shared" si="14"/>
        <v>#N/A</v>
      </c>
      <c r="N59" s="115" t="str">
        <f t="shared" si="8"/>
        <v>Полугодие</v>
      </c>
      <c r="O59" s="21">
        <f t="shared" si="23"/>
        <v>6</v>
      </c>
      <c r="P59" s="21" t="e">
        <f t="shared" si="18"/>
        <v>#N/A</v>
      </c>
      <c r="Q59" s="117" t="e">
        <f t="shared" si="19"/>
        <v>#N/A</v>
      </c>
      <c r="R59" s="120" t="e">
        <f t="shared" si="9"/>
        <v>#N/A</v>
      </c>
      <c r="S59" s="123" t="e">
        <f t="shared" si="10"/>
        <v>#N/A</v>
      </c>
      <c r="T59" s="122"/>
      <c r="U59" s="75" t="e">
        <f t="shared" si="24"/>
        <v>#N/A</v>
      </c>
      <c r="V59" s="75" t="e">
        <f t="shared" si="25"/>
        <v>#N/A</v>
      </c>
      <c r="W59" s="75"/>
      <c r="X59" s="19">
        <f t="shared" si="11"/>
        <v>0</v>
      </c>
      <c r="Y59" s="21" t="e">
        <f t="shared" si="26"/>
        <v>#N/A</v>
      </c>
      <c r="Z59" s="21" t="e">
        <f t="shared" si="27"/>
        <v>#N/A</v>
      </c>
      <c r="AA59" s="21" t="e">
        <f t="shared" si="15"/>
        <v>#N/A</v>
      </c>
      <c r="AB59" s="21" t="e">
        <f t="shared" si="12"/>
        <v>#N/A</v>
      </c>
      <c r="AI59" s="46">
        <v>59</v>
      </c>
      <c r="AJ59" s="46" t="s">
        <v>1</v>
      </c>
      <c r="AK59" s="46" t="str">
        <f t="shared" si="16"/>
        <v>Ревматоидный артрит , вес 59 кг</v>
      </c>
      <c r="AL59" s="47">
        <f t="shared" si="17"/>
        <v>472</v>
      </c>
      <c r="AM59" s="47">
        <v>1</v>
      </c>
      <c r="AN59" s="48"/>
      <c r="AO59" s="108">
        <v>129</v>
      </c>
      <c r="AP59" s="47">
        <v>2</v>
      </c>
      <c r="AQ59" s="47">
        <v>0</v>
      </c>
    </row>
    <row r="60" spans="2:43" s="37" customFormat="1" ht="14.25">
      <c r="B60" s="19">
        <v>52</v>
      </c>
      <c r="C60" s="74"/>
      <c r="D60" s="102"/>
      <c r="E60" s="73"/>
      <c r="F60" s="95"/>
      <c r="G60" s="22" t="str">
        <f t="shared" si="22"/>
        <v> , вес  кг</v>
      </c>
      <c r="H60" s="20" t="e">
        <f t="shared" si="6"/>
        <v>#N/A</v>
      </c>
      <c r="I60" s="21" t="e">
        <f t="shared" si="20"/>
        <v>#N/A</v>
      </c>
      <c r="J60" s="19" t="e">
        <f t="shared" si="7"/>
        <v>#N/A</v>
      </c>
      <c r="K60" s="75" t="e">
        <f t="shared" si="21"/>
        <v>#N/A</v>
      </c>
      <c r="L60" s="19" t="e">
        <f t="shared" si="13"/>
        <v>#N/A</v>
      </c>
      <c r="M60" s="21" t="e">
        <f t="shared" si="14"/>
        <v>#N/A</v>
      </c>
      <c r="N60" s="115" t="str">
        <f t="shared" si="8"/>
        <v>Полугодие</v>
      </c>
      <c r="O60" s="21">
        <f t="shared" si="23"/>
        <v>6</v>
      </c>
      <c r="P60" s="21" t="e">
        <f t="shared" si="18"/>
        <v>#N/A</v>
      </c>
      <c r="Q60" s="117" t="e">
        <f t="shared" si="19"/>
        <v>#N/A</v>
      </c>
      <c r="R60" s="120" t="e">
        <f t="shared" si="9"/>
        <v>#N/A</v>
      </c>
      <c r="S60" s="123" t="e">
        <f t="shared" si="10"/>
        <v>#N/A</v>
      </c>
      <c r="T60" s="122"/>
      <c r="U60" s="75" t="e">
        <f t="shared" si="24"/>
        <v>#N/A</v>
      </c>
      <c r="V60" s="75" t="e">
        <f t="shared" si="25"/>
        <v>#N/A</v>
      </c>
      <c r="W60" s="75"/>
      <c r="X60" s="19">
        <f t="shared" si="11"/>
        <v>0</v>
      </c>
      <c r="Y60" s="21" t="e">
        <f t="shared" si="26"/>
        <v>#N/A</v>
      </c>
      <c r="Z60" s="21" t="e">
        <f t="shared" si="27"/>
        <v>#N/A</v>
      </c>
      <c r="AA60" s="21" t="e">
        <f t="shared" si="15"/>
        <v>#N/A</v>
      </c>
      <c r="AB60" s="21" t="e">
        <f t="shared" si="12"/>
        <v>#N/A</v>
      </c>
      <c r="AI60" s="46">
        <v>60</v>
      </c>
      <c r="AJ60" s="46" t="s">
        <v>1</v>
      </c>
      <c r="AK60" s="46" t="str">
        <f t="shared" si="16"/>
        <v>Ревматоидный артрит , вес 60 кг</v>
      </c>
      <c r="AL60" s="47">
        <f t="shared" si="17"/>
        <v>480</v>
      </c>
      <c r="AM60" s="47">
        <v>1</v>
      </c>
      <c r="AN60" s="48"/>
      <c r="AO60" s="110">
        <v>130</v>
      </c>
      <c r="AP60" s="47">
        <v>2</v>
      </c>
      <c r="AQ60" s="47">
        <v>0</v>
      </c>
    </row>
    <row r="61" spans="2:43" s="37" customFormat="1" ht="14.25">
      <c r="B61" s="19">
        <v>53</v>
      </c>
      <c r="C61" s="74"/>
      <c r="D61" s="102"/>
      <c r="E61" s="73"/>
      <c r="F61" s="95"/>
      <c r="G61" s="22" t="str">
        <f t="shared" si="22"/>
        <v> , вес  кг</v>
      </c>
      <c r="H61" s="20" t="e">
        <f t="shared" si="6"/>
        <v>#N/A</v>
      </c>
      <c r="I61" s="21" t="e">
        <f t="shared" si="20"/>
        <v>#N/A</v>
      </c>
      <c r="J61" s="19" t="e">
        <f t="shared" si="7"/>
        <v>#N/A</v>
      </c>
      <c r="K61" s="75" t="e">
        <f t="shared" si="21"/>
        <v>#N/A</v>
      </c>
      <c r="L61" s="19" t="e">
        <f t="shared" si="13"/>
        <v>#N/A</v>
      </c>
      <c r="M61" s="21" t="e">
        <f t="shared" si="14"/>
        <v>#N/A</v>
      </c>
      <c r="N61" s="115" t="str">
        <f t="shared" si="8"/>
        <v>Полугодие</v>
      </c>
      <c r="O61" s="21">
        <f t="shared" si="23"/>
        <v>6</v>
      </c>
      <c r="P61" s="21" t="e">
        <f t="shared" si="18"/>
        <v>#N/A</v>
      </c>
      <c r="Q61" s="117" t="e">
        <f t="shared" si="19"/>
        <v>#N/A</v>
      </c>
      <c r="R61" s="120" t="e">
        <f t="shared" si="9"/>
        <v>#N/A</v>
      </c>
      <c r="S61" s="123" t="e">
        <f t="shared" si="10"/>
        <v>#N/A</v>
      </c>
      <c r="T61" s="122"/>
      <c r="U61" s="75" t="e">
        <f t="shared" si="24"/>
        <v>#N/A</v>
      </c>
      <c r="V61" s="75" t="e">
        <f t="shared" si="25"/>
        <v>#N/A</v>
      </c>
      <c r="W61" s="75"/>
      <c r="X61" s="19">
        <f t="shared" si="11"/>
        <v>0</v>
      </c>
      <c r="Y61" s="21" t="e">
        <f t="shared" si="26"/>
        <v>#N/A</v>
      </c>
      <c r="Z61" s="21" t="e">
        <f t="shared" si="27"/>
        <v>#N/A</v>
      </c>
      <c r="AA61" s="21" t="e">
        <f t="shared" si="15"/>
        <v>#N/A</v>
      </c>
      <c r="AB61" s="21" t="e">
        <f t="shared" si="12"/>
        <v>#N/A</v>
      </c>
      <c r="AI61" s="46">
        <v>61</v>
      </c>
      <c r="AJ61" s="46" t="s">
        <v>1</v>
      </c>
      <c r="AK61" s="46" t="str">
        <f t="shared" si="16"/>
        <v>Ревматоидный артрит , вес 61 кг</v>
      </c>
      <c r="AL61" s="47">
        <f t="shared" si="17"/>
        <v>488</v>
      </c>
      <c r="AM61" s="47">
        <v>1</v>
      </c>
      <c r="AN61" s="48"/>
      <c r="AO61" s="108">
        <v>131</v>
      </c>
      <c r="AP61" s="47">
        <v>2</v>
      </c>
      <c r="AQ61" s="47">
        <v>0</v>
      </c>
    </row>
    <row r="62" spans="2:43" s="37" customFormat="1" ht="14.25">
      <c r="B62" s="19">
        <v>54</v>
      </c>
      <c r="C62" s="74"/>
      <c r="D62" s="102"/>
      <c r="E62" s="73"/>
      <c r="F62" s="95"/>
      <c r="G62" s="22" t="str">
        <f aca="true" t="shared" si="28" ref="G62:G91">CONCATENATE(F62," , вес ",E62," кг")</f>
        <v> , вес  кг</v>
      </c>
      <c r="H62" s="20" t="e">
        <f t="shared" si="6"/>
        <v>#N/A</v>
      </c>
      <c r="I62" s="21" t="e">
        <f t="shared" si="20"/>
        <v>#N/A</v>
      </c>
      <c r="J62" s="19" t="e">
        <f t="shared" si="7"/>
        <v>#N/A</v>
      </c>
      <c r="K62" s="75" t="e">
        <f t="shared" si="21"/>
        <v>#N/A</v>
      </c>
      <c r="L62" s="19" t="e">
        <f t="shared" si="13"/>
        <v>#N/A</v>
      </c>
      <c r="M62" s="21" t="e">
        <f t="shared" si="14"/>
        <v>#N/A</v>
      </c>
      <c r="N62" s="115" t="str">
        <f t="shared" si="8"/>
        <v>Полугодие</v>
      </c>
      <c r="O62" s="21">
        <f t="shared" si="23"/>
        <v>6</v>
      </c>
      <c r="P62" s="21" t="e">
        <f t="shared" si="18"/>
        <v>#N/A</v>
      </c>
      <c r="Q62" s="117" t="e">
        <f t="shared" si="19"/>
        <v>#N/A</v>
      </c>
      <c r="R62" s="120" t="e">
        <f t="shared" si="9"/>
        <v>#N/A</v>
      </c>
      <c r="S62" s="123" t="e">
        <f t="shared" si="10"/>
        <v>#N/A</v>
      </c>
      <c r="T62" s="122"/>
      <c r="U62" s="75" t="e">
        <f t="shared" si="24"/>
        <v>#N/A</v>
      </c>
      <c r="V62" s="75" t="e">
        <f t="shared" si="25"/>
        <v>#N/A</v>
      </c>
      <c r="W62" s="75"/>
      <c r="X62" s="19">
        <f t="shared" si="11"/>
        <v>0</v>
      </c>
      <c r="Y62" s="21" t="e">
        <f t="shared" si="26"/>
        <v>#N/A</v>
      </c>
      <c r="Z62" s="21" t="e">
        <f t="shared" si="27"/>
        <v>#N/A</v>
      </c>
      <c r="AA62" s="21" t="e">
        <f t="shared" si="15"/>
        <v>#N/A</v>
      </c>
      <c r="AB62" s="21" t="e">
        <f t="shared" si="12"/>
        <v>#N/A</v>
      </c>
      <c r="AI62" s="46">
        <v>62</v>
      </c>
      <c r="AJ62" s="46" t="s">
        <v>1</v>
      </c>
      <c r="AK62" s="46" t="str">
        <f t="shared" si="16"/>
        <v>Ревматоидный артрит , вес 62 кг</v>
      </c>
      <c r="AL62" s="47">
        <f t="shared" si="17"/>
        <v>496</v>
      </c>
      <c r="AM62" s="47">
        <v>1</v>
      </c>
      <c r="AN62" s="48"/>
      <c r="AO62" s="109">
        <v>132</v>
      </c>
      <c r="AP62" s="47">
        <v>2</v>
      </c>
      <c r="AQ62" s="47">
        <v>0</v>
      </c>
    </row>
    <row r="63" spans="2:43" s="37" customFormat="1" ht="14.25">
      <c r="B63" s="19">
        <v>55</v>
      </c>
      <c r="C63" s="74"/>
      <c r="D63" s="102"/>
      <c r="E63" s="73"/>
      <c r="F63" s="95"/>
      <c r="G63" s="22" t="str">
        <f t="shared" si="28"/>
        <v> , вес  кг</v>
      </c>
      <c r="H63" s="20" t="e">
        <f t="shared" si="6"/>
        <v>#N/A</v>
      </c>
      <c r="I63" s="21" t="e">
        <f t="shared" si="20"/>
        <v>#N/A</v>
      </c>
      <c r="J63" s="19" t="e">
        <f t="shared" si="7"/>
        <v>#N/A</v>
      </c>
      <c r="K63" s="75" t="e">
        <f t="shared" si="21"/>
        <v>#N/A</v>
      </c>
      <c r="L63" s="19" t="e">
        <f t="shared" si="13"/>
        <v>#N/A</v>
      </c>
      <c r="M63" s="21" t="e">
        <f t="shared" si="14"/>
        <v>#N/A</v>
      </c>
      <c r="N63" s="115" t="str">
        <f t="shared" si="8"/>
        <v>Полугодие</v>
      </c>
      <c r="O63" s="21">
        <f t="shared" si="23"/>
        <v>6</v>
      </c>
      <c r="P63" s="21" t="e">
        <f t="shared" si="18"/>
        <v>#N/A</v>
      </c>
      <c r="Q63" s="117" t="e">
        <f t="shared" si="19"/>
        <v>#N/A</v>
      </c>
      <c r="R63" s="120" t="e">
        <f t="shared" si="9"/>
        <v>#N/A</v>
      </c>
      <c r="S63" s="123" t="e">
        <f t="shared" si="10"/>
        <v>#N/A</v>
      </c>
      <c r="T63" s="122"/>
      <c r="U63" s="75" t="e">
        <f t="shared" si="24"/>
        <v>#N/A</v>
      </c>
      <c r="V63" s="75" t="e">
        <f t="shared" si="25"/>
        <v>#N/A</v>
      </c>
      <c r="W63" s="75"/>
      <c r="X63" s="19">
        <f t="shared" si="11"/>
        <v>0</v>
      </c>
      <c r="Y63" s="21" t="e">
        <f t="shared" si="26"/>
        <v>#N/A</v>
      </c>
      <c r="Z63" s="21" t="e">
        <f t="shared" si="27"/>
        <v>#N/A</v>
      </c>
      <c r="AA63" s="21" t="e">
        <f t="shared" si="15"/>
        <v>#N/A</v>
      </c>
      <c r="AB63" s="21" t="e">
        <f t="shared" si="12"/>
        <v>#N/A</v>
      </c>
      <c r="AI63" s="46">
        <v>63</v>
      </c>
      <c r="AJ63" s="46" t="s">
        <v>1</v>
      </c>
      <c r="AK63" s="46" t="str">
        <f t="shared" si="16"/>
        <v>Ревматоидный артрит , вес 63 кг</v>
      </c>
      <c r="AL63" s="47">
        <f t="shared" si="17"/>
        <v>504</v>
      </c>
      <c r="AM63" s="47">
        <v>1</v>
      </c>
      <c r="AN63" s="48"/>
      <c r="AO63" s="47">
        <v>133</v>
      </c>
      <c r="AP63" s="47">
        <v>2</v>
      </c>
      <c r="AQ63" s="47">
        <v>0</v>
      </c>
    </row>
    <row r="64" spans="2:43" s="37" customFormat="1" ht="14.25">
      <c r="B64" s="19">
        <v>56</v>
      </c>
      <c r="C64" s="74"/>
      <c r="D64" s="102"/>
      <c r="E64" s="73"/>
      <c r="F64" s="95"/>
      <c r="G64" s="22" t="str">
        <f t="shared" si="28"/>
        <v> , вес  кг</v>
      </c>
      <c r="H64" s="20" t="e">
        <f t="shared" si="6"/>
        <v>#N/A</v>
      </c>
      <c r="I64" s="21" t="e">
        <f t="shared" si="20"/>
        <v>#N/A</v>
      </c>
      <c r="J64" s="19" t="e">
        <f t="shared" si="7"/>
        <v>#N/A</v>
      </c>
      <c r="K64" s="75" t="e">
        <f t="shared" si="21"/>
        <v>#N/A</v>
      </c>
      <c r="L64" s="19" t="e">
        <f t="shared" si="13"/>
        <v>#N/A</v>
      </c>
      <c r="M64" s="21" t="e">
        <f t="shared" si="14"/>
        <v>#N/A</v>
      </c>
      <c r="N64" s="115" t="str">
        <f t="shared" si="8"/>
        <v>Полугодие</v>
      </c>
      <c r="O64" s="21">
        <f t="shared" si="23"/>
        <v>6</v>
      </c>
      <c r="P64" s="21" t="e">
        <f t="shared" si="18"/>
        <v>#N/A</v>
      </c>
      <c r="Q64" s="117" t="e">
        <f t="shared" si="19"/>
        <v>#N/A</v>
      </c>
      <c r="R64" s="120" t="e">
        <f t="shared" si="9"/>
        <v>#N/A</v>
      </c>
      <c r="S64" s="123" t="e">
        <f t="shared" si="10"/>
        <v>#N/A</v>
      </c>
      <c r="T64" s="122"/>
      <c r="U64" s="75" t="e">
        <f t="shared" si="24"/>
        <v>#N/A</v>
      </c>
      <c r="V64" s="75" t="e">
        <f t="shared" si="25"/>
        <v>#N/A</v>
      </c>
      <c r="W64" s="75"/>
      <c r="X64" s="19">
        <f t="shared" si="11"/>
        <v>0</v>
      </c>
      <c r="Y64" s="21" t="e">
        <f t="shared" si="26"/>
        <v>#N/A</v>
      </c>
      <c r="Z64" s="21" t="e">
        <f t="shared" si="27"/>
        <v>#N/A</v>
      </c>
      <c r="AA64" s="21" t="e">
        <f t="shared" si="15"/>
        <v>#N/A</v>
      </c>
      <c r="AB64" s="21" t="e">
        <f t="shared" si="12"/>
        <v>#N/A</v>
      </c>
      <c r="AI64" s="46">
        <v>64</v>
      </c>
      <c r="AJ64" s="46" t="s">
        <v>1</v>
      </c>
      <c r="AK64" s="46" t="str">
        <f t="shared" si="16"/>
        <v>Ревматоидный артрит , вес 64 кг</v>
      </c>
      <c r="AL64" s="47">
        <f t="shared" si="17"/>
        <v>512</v>
      </c>
      <c r="AM64" s="47">
        <v>1</v>
      </c>
      <c r="AN64" s="48"/>
      <c r="AO64" s="108">
        <v>134</v>
      </c>
      <c r="AP64" s="47">
        <v>2</v>
      </c>
      <c r="AQ64" s="47">
        <v>0</v>
      </c>
    </row>
    <row r="65" spans="2:43" s="37" customFormat="1" ht="14.25">
      <c r="B65" s="19">
        <v>57</v>
      </c>
      <c r="C65" s="74"/>
      <c r="D65" s="102"/>
      <c r="E65" s="73"/>
      <c r="F65" s="95"/>
      <c r="G65" s="22" t="str">
        <f t="shared" si="28"/>
        <v> , вес  кг</v>
      </c>
      <c r="H65" s="20" t="e">
        <f t="shared" si="6"/>
        <v>#N/A</v>
      </c>
      <c r="I65" s="21" t="e">
        <f t="shared" si="20"/>
        <v>#N/A</v>
      </c>
      <c r="J65" s="19" t="e">
        <f t="shared" si="7"/>
        <v>#N/A</v>
      </c>
      <c r="K65" s="75" t="e">
        <f t="shared" si="21"/>
        <v>#N/A</v>
      </c>
      <c r="L65" s="19" t="e">
        <f t="shared" si="13"/>
        <v>#N/A</v>
      </c>
      <c r="M65" s="21" t="e">
        <f t="shared" si="14"/>
        <v>#N/A</v>
      </c>
      <c r="N65" s="115" t="str">
        <f t="shared" si="8"/>
        <v>Полугодие</v>
      </c>
      <c r="O65" s="21">
        <f t="shared" si="23"/>
        <v>6</v>
      </c>
      <c r="P65" s="21" t="e">
        <f t="shared" si="18"/>
        <v>#N/A</v>
      </c>
      <c r="Q65" s="117" t="e">
        <f t="shared" si="19"/>
        <v>#N/A</v>
      </c>
      <c r="R65" s="120" t="e">
        <f t="shared" si="9"/>
        <v>#N/A</v>
      </c>
      <c r="S65" s="123" t="e">
        <f t="shared" si="10"/>
        <v>#N/A</v>
      </c>
      <c r="T65" s="122"/>
      <c r="U65" s="75" t="e">
        <f t="shared" si="24"/>
        <v>#N/A</v>
      </c>
      <c r="V65" s="75" t="e">
        <f t="shared" si="25"/>
        <v>#N/A</v>
      </c>
      <c r="W65" s="75"/>
      <c r="X65" s="19">
        <f t="shared" si="11"/>
        <v>0</v>
      </c>
      <c r="Y65" s="21" t="e">
        <f t="shared" si="26"/>
        <v>#N/A</v>
      </c>
      <c r="Z65" s="21" t="e">
        <f t="shared" si="27"/>
        <v>#N/A</v>
      </c>
      <c r="AA65" s="21" t="e">
        <f t="shared" si="15"/>
        <v>#N/A</v>
      </c>
      <c r="AB65" s="21" t="e">
        <f t="shared" si="12"/>
        <v>#N/A</v>
      </c>
      <c r="AI65" s="46">
        <v>65</v>
      </c>
      <c r="AJ65" s="46" t="s">
        <v>1</v>
      </c>
      <c r="AK65" s="46" t="str">
        <f t="shared" si="16"/>
        <v>Ревматоидный артрит , вес 65 кг</v>
      </c>
      <c r="AL65" s="47">
        <f t="shared" si="17"/>
        <v>520</v>
      </c>
      <c r="AM65" s="47">
        <v>1</v>
      </c>
      <c r="AN65" s="48"/>
      <c r="AO65" s="108">
        <v>135</v>
      </c>
      <c r="AP65" s="47">
        <v>2</v>
      </c>
      <c r="AQ65" s="47">
        <v>0</v>
      </c>
    </row>
    <row r="66" spans="2:43" s="37" customFormat="1" ht="14.25">
      <c r="B66" s="19">
        <v>58</v>
      </c>
      <c r="C66" s="74"/>
      <c r="D66" s="102"/>
      <c r="E66" s="73"/>
      <c r="F66" s="95"/>
      <c r="G66" s="22" t="str">
        <f t="shared" si="28"/>
        <v> , вес  кг</v>
      </c>
      <c r="H66" s="20" t="e">
        <f t="shared" si="6"/>
        <v>#N/A</v>
      </c>
      <c r="I66" s="21" t="e">
        <f t="shared" si="20"/>
        <v>#N/A</v>
      </c>
      <c r="J66" s="19" t="e">
        <f t="shared" si="7"/>
        <v>#N/A</v>
      </c>
      <c r="K66" s="75" t="e">
        <f t="shared" si="21"/>
        <v>#N/A</v>
      </c>
      <c r="L66" s="19" t="e">
        <f t="shared" si="13"/>
        <v>#N/A</v>
      </c>
      <c r="M66" s="21" t="e">
        <f t="shared" si="14"/>
        <v>#N/A</v>
      </c>
      <c r="N66" s="115" t="str">
        <f t="shared" si="8"/>
        <v>Полугодие</v>
      </c>
      <c r="O66" s="21">
        <f t="shared" si="23"/>
        <v>6</v>
      </c>
      <c r="P66" s="21" t="e">
        <f t="shared" si="18"/>
        <v>#N/A</v>
      </c>
      <c r="Q66" s="117" t="e">
        <f t="shared" si="19"/>
        <v>#N/A</v>
      </c>
      <c r="R66" s="120" t="e">
        <f t="shared" si="9"/>
        <v>#N/A</v>
      </c>
      <c r="S66" s="123" t="e">
        <f t="shared" si="10"/>
        <v>#N/A</v>
      </c>
      <c r="T66" s="122"/>
      <c r="U66" s="75" t="e">
        <f t="shared" si="24"/>
        <v>#N/A</v>
      </c>
      <c r="V66" s="75" t="e">
        <f t="shared" si="25"/>
        <v>#N/A</v>
      </c>
      <c r="W66" s="75"/>
      <c r="X66" s="19">
        <f t="shared" si="11"/>
        <v>0</v>
      </c>
      <c r="Y66" s="21" t="e">
        <f t="shared" si="26"/>
        <v>#N/A</v>
      </c>
      <c r="Z66" s="21" t="e">
        <f t="shared" si="27"/>
        <v>#N/A</v>
      </c>
      <c r="AA66" s="21" t="e">
        <f t="shared" si="15"/>
        <v>#N/A</v>
      </c>
      <c r="AB66" s="21" t="e">
        <f t="shared" si="12"/>
        <v>#N/A</v>
      </c>
      <c r="AI66" s="46">
        <v>66</v>
      </c>
      <c r="AJ66" s="46" t="s">
        <v>1</v>
      </c>
      <c r="AK66" s="46" t="str">
        <f t="shared" si="16"/>
        <v>Ревматоидный артрит , вес 66 кг</v>
      </c>
      <c r="AL66" s="47">
        <f t="shared" si="17"/>
        <v>528</v>
      </c>
      <c r="AM66" s="47">
        <v>1</v>
      </c>
      <c r="AN66" s="48"/>
      <c r="AO66" s="110">
        <v>136</v>
      </c>
      <c r="AP66" s="47">
        <v>2</v>
      </c>
      <c r="AQ66" s="47">
        <v>0</v>
      </c>
    </row>
    <row r="67" spans="2:43" s="37" customFormat="1" ht="14.25">
      <c r="B67" s="19">
        <v>59</v>
      </c>
      <c r="C67" s="74"/>
      <c r="D67" s="102"/>
      <c r="E67" s="73"/>
      <c r="F67" s="95"/>
      <c r="G67" s="22" t="str">
        <f t="shared" si="28"/>
        <v> , вес  кг</v>
      </c>
      <c r="H67" s="20" t="e">
        <f t="shared" si="6"/>
        <v>#N/A</v>
      </c>
      <c r="I67" s="21" t="e">
        <f t="shared" si="20"/>
        <v>#N/A</v>
      </c>
      <c r="J67" s="19" t="e">
        <f t="shared" si="7"/>
        <v>#N/A</v>
      </c>
      <c r="K67" s="75" t="e">
        <f t="shared" si="21"/>
        <v>#N/A</v>
      </c>
      <c r="L67" s="19" t="e">
        <f t="shared" si="13"/>
        <v>#N/A</v>
      </c>
      <c r="M67" s="21" t="e">
        <f t="shared" si="14"/>
        <v>#N/A</v>
      </c>
      <c r="N67" s="115" t="str">
        <f t="shared" si="8"/>
        <v>Полугодие</v>
      </c>
      <c r="O67" s="21">
        <f t="shared" si="23"/>
        <v>6</v>
      </c>
      <c r="P67" s="21" t="e">
        <f t="shared" si="18"/>
        <v>#N/A</v>
      </c>
      <c r="Q67" s="117" t="e">
        <f t="shared" si="19"/>
        <v>#N/A</v>
      </c>
      <c r="R67" s="120" t="e">
        <f t="shared" si="9"/>
        <v>#N/A</v>
      </c>
      <c r="S67" s="123" t="e">
        <f t="shared" si="10"/>
        <v>#N/A</v>
      </c>
      <c r="T67" s="122"/>
      <c r="U67" s="75" t="e">
        <f t="shared" si="24"/>
        <v>#N/A</v>
      </c>
      <c r="V67" s="75" t="e">
        <f t="shared" si="25"/>
        <v>#N/A</v>
      </c>
      <c r="W67" s="75"/>
      <c r="X67" s="19">
        <f t="shared" si="11"/>
        <v>0</v>
      </c>
      <c r="Y67" s="21" t="e">
        <f t="shared" si="26"/>
        <v>#N/A</v>
      </c>
      <c r="Z67" s="21" t="e">
        <f t="shared" si="27"/>
        <v>#N/A</v>
      </c>
      <c r="AA67" s="21" t="e">
        <f t="shared" si="15"/>
        <v>#N/A</v>
      </c>
      <c r="AB67" s="21" t="e">
        <f t="shared" si="12"/>
        <v>#N/A</v>
      </c>
      <c r="AI67" s="46">
        <v>67</v>
      </c>
      <c r="AJ67" s="46" t="s">
        <v>1</v>
      </c>
      <c r="AK67" s="46" t="str">
        <f t="shared" si="16"/>
        <v>Ревматоидный артрит , вес 67 кг</v>
      </c>
      <c r="AL67" s="47">
        <f t="shared" si="17"/>
        <v>536</v>
      </c>
      <c r="AM67" s="47">
        <v>1</v>
      </c>
      <c r="AN67" s="48"/>
      <c r="AO67" s="108">
        <v>137</v>
      </c>
      <c r="AP67" s="47">
        <v>2</v>
      </c>
      <c r="AQ67" s="47">
        <v>0</v>
      </c>
    </row>
    <row r="68" spans="2:43" s="37" customFormat="1" ht="14.25">
      <c r="B68" s="19">
        <v>60</v>
      </c>
      <c r="C68" s="74"/>
      <c r="D68" s="102"/>
      <c r="E68" s="73"/>
      <c r="F68" s="95"/>
      <c r="G68" s="22" t="str">
        <f t="shared" si="28"/>
        <v> , вес  кг</v>
      </c>
      <c r="H68" s="20" t="e">
        <f t="shared" si="6"/>
        <v>#N/A</v>
      </c>
      <c r="I68" s="21" t="e">
        <f t="shared" si="20"/>
        <v>#N/A</v>
      </c>
      <c r="J68" s="19" t="e">
        <f t="shared" si="7"/>
        <v>#N/A</v>
      </c>
      <c r="K68" s="75" t="e">
        <f t="shared" si="21"/>
        <v>#N/A</v>
      </c>
      <c r="L68" s="19" t="e">
        <f t="shared" si="13"/>
        <v>#N/A</v>
      </c>
      <c r="M68" s="21" t="e">
        <f t="shared" si="14"/>
        <v>#N/A</v>
      </c>
      <c r="N68" s="115" t="str">
        <f t="shared" si="8"/>
        <v>Полугодие</v>
      </c>
      <c r="O68" s="21">
        <f t="shared" si="23"/>
        <v>6</v>
      </c>
      <c r="P68" s="21" t="e">
        <f t="shared" si="18"/>
        <v>#N/A</v>
      </c>
      <c r="Q68" s="117" t="e">
        <f t="shared" si="19"/>
        <v>#N/A</v>
      </c>
      <c r="R68" s="120" t="e">
        <f t="shared" si="9"/>
        <v>#N/A</v>
      </c>
      <c r="S68" s="123" t="e">
        <f t="shared" si="10"/>
        <v>#N/A</v>
      </c>
      <c r="T68" s="122"/>
      <c r="U68" s="75" t="e">
        <f t="shared" si="24"/>
        <v>#N/A</v>
      </c>
      <c r="V68" s="75" t="e">
        <f t="shared" si="25"/>
        <v>#N/A</v>
      </c>
      <c r="W68" s="75"/>
      <c r="X68" s="19">
        <f t="shared" si="11"/>
        <v>0</v>
      </c>
      <c r="Y68" s="21" t="e">
        <f t="shared" si="26"/>
        <v>#N/A</v>
      </c>
      <c r="Z68" s="21" t="e">
        <f t="shared" si="27"/>
        <v>#N/A</v>
      </c>
      <c r="AA68" s="21" t="e">
        <f t="shared" si="15"/>
        <v>#N/A</v>
      </c>
      <c r="AB68" s="21" t="e">
        <f t="shared" si="12"/>
        <v>#N/A</v>
      </c>
      <c r="AI68" s="46">
        <v>68</v>
      </c>
      <c r="AJ68" s="46" t="s">
        <v>1</v>
      </c>
      <c r="AK68" s="46" t="str">
        <f t="shared" si="16"/>
        <v>Ревматоидный артрит , вес 68 кг</v>
      </c>
      <c r="AL68" s="47">
        <f t="shared" si="17"/>
        <v>544</v>
      </c>
      <c r="AM68" s="47">
        <v>1</v>
      </c>
      <c r="AN68" s="48"/>
      <c r="AO68" s="108">
        <v>138</v>
      </c>
      <c r="AP68" s="47">
        <v>2</v>
      </c>
      <c r="AQ68" s="47">
        <v>0</v>
      </c>
    </row>
    <row r="69" spans="2:43" s="37" customFormat="1" ht="14.25">
      <c r="B69" s="19">
        <v>61</v>
      </c>
      <c r="C69" s="74"/>
      <c r="D69" s="102"/>
      <c r="E69" s="73"/>
      <c r="F69" s="95"/>
      <c r="G69" s="22" t="str">
        <f t="shared" si="28"/>
        <v> , вес  кг</v>
      </c>
      <c r="H69" s="20" t="e">
        <f t="shared" si="6"/>
        <v>#N/A</v>
      </c>
      <c r="I69" s="21" t="e">
        <f t="shared" si="20"/>
        <v>#N/A</v>
      </c>
      <c r="J69" s="19" t="e">
        <f t="shared" si="7"/>
        <v>#N/A</v>
      </c>
      <c r="K69" s="75" t="e">
        <f t="shared" si="21"/>
        <v>#N/A</v>
      </c>
      <c r="L69" s="19" t="e">
        <f t="shared" si="13"/>
        <v>#N/A</v>
      </c>
      <c r="M69" s="21" t="e">
        <f t="shared" si="14"/>
        <v>#N/A</v>
      </c>
      <c r="N69" s="115" t="str">
        <f t="shared" si="8"/>
        <v>Полугодие</v>
      </c>
      <c r="O69" s="21">
        <f t="shared" si="23"/>
        <v>6</v>
      </c>
      <c r="P69" s="21" t="e">
        <f t="shared" si="18"/>
        <v>#N/A</v>
      </c>
      <c r="Q69" s="117" t="e">
        <f t="shared" si="19"/>
        <v>#N/A</v>
      </c>
      <c r="R69" s="120" t="e">
        <f t="shared" si="9"/>
        <v>#N/A</v>
      </c>
      <c r="S69" s="123" t="e">
        <f t="shared" si="10"/>
        <v>#N/A</v>
      </c>
      <c r="T69" s="122"/>
      <c r="U69" s="75" t="e">
        <f t="shared" si="24"/>
        <v>#N/A</v>
      </c>
      <c r="V69" s="75" t="e">
        <f t="shared" si="25"/>
        <v>#N/A</v>
      </c>
      <c r="W69" s="75"/>
      <c r="X69" s="19">
        <f t="shared" si="11"/>
        <v>0</v>
      </c>
      <c r="Y69" s="21" t="e">
        <f t="shared" si="26"/>
        <v>#N/A</v>
      </c>
      <c r="Z69" s="21" t="e">
        <f t="shared" si="27"/>
        <v>#N/A</v>
      </c>
      <c r="AA69" s="21" t="e">
        <f t="shared" si="15"/>
        <v>#N/A</v>
      </c>
      <c r="AB69" s="21" t="e">
        <f t="shared" si="12"/>
        <v>#N/A</v>
      </c>
      <c r="AI69" s="46">
        <v>69</v>
      </c>
      <c r="AJ69" s="46" t="s">
        <v>1</v>
      </c>
      <c r="AK69" s="46" t="str">
        <f t="shared" si="16"/>
        <v>Ревматоидный артрит , вес 69 кг</v>
      </c>
      <c r="AL69" s="47">
        <f t="shared" si="17"/>
        <v>552</v>
      </c>
      <c r="AM69" s="47">
        <v>1</v>
      </c>
      <c r="AN69" s="48"/>
      <c r="AO69" s="47">
        <v>139</v>
      </c>
      <c r="AP69" s="47">
        <v>2</v>
      </c>
      <c r="AQ69" s="47">
        <v>0</v>
      </c>
    </row>
    <row r="70" spans="2:43" s="37" customFormat="1" ht="14.25">
      <c r="B70" s="19">
        <v>62</v>
      </c>
      <c r="C70" s="74"/>
      <c r="D70" s="102"/>
      <c r="E70" s="73"/>
      <c r="F70" s="95"/>
      <c r="G70" s="22" t="str">
        <f t="shared" si="28"/>
        <v> , вес  кг</v>
      </c>
      <c r="H70" s="20" t="e">
        <f t="shared" si="6"/>
        <v>#N/A</v>
      </c>
      <c r="I70" s="21" t="e">
        <f t="shared" si="20"/>
        <v>#N/A</v>
      </c>
      <c r="J70" s="19" t="e">
        <f t="shared" si="7"/>
        <v>#N/A</v>
      </c>
      <c r="K70" s="75" t="e">
        <f t="shared" si="21"/>
        <v>#N/A</v>
      </c>
      <c r="L70" s="19" t="e">
        <f t="shared" si="13"/>
        <v>#N/A</v>
      </c>
      <c r="M70" s="21" t="e">
        <f t="shared" si="14"/>
        <v>#N/A</v>
      </c>
      <c r="N70" s="115" t="str">
        <f t="shared" si="8"/>
        <v>Полугодие</v>
      </c>
      <c r="O70" s="21">
        <f t="shared" si="23"/>
        <v>6</v>
      </c>
      <c r="P70" s="21" t="e">
        <f t="shared" si="18"/>
        <v>#N/A</v>
      </c>
      <c r="Q70" s="117" t="e">
        <f t="shared" si="19"/>
        <v>#N/A</v>
      </c>
      <c r="R70" s="120" t="e">
        <f t="shared" si="9"/>
        <v>#N/A</v>
      </c>
      <c r="S70" s="123" t="e">
        <f t="shared" si="10"/>
        <v>#N/A</v>
      </c>
      <c r="T70" s="122"/>
      <c r="U70" s="75" t="e">
        <f t="shared" si="24"/>
        <v>#N/A</v>
      </c>
      <c r="V70" s="75" t="e">
        <f t="shared" si="25"/>
        <v>#N/A</v>
      </c>
      <c r="W70" s="75"/>
      <c r="X70" s="19">
        <f t="shared" si="11"/>
        <v>0</v>
      </c>
      <c r="Y70" s="21" t="e">
        <f t="shared" si="26"/>
        <v>#N/A</v>
      </c>
      <c r="Z70" s="21" t="e">
        <f t="shared" si="27"/>
        <v>#N/A</v>
      </c>
      <c r="AA70" s="21" t="e">
        <f t="shared" si="15"/>
        <v>#N/A</v>
      </c>
      <c r="AB70" s="21" t="e">
        <f t="shared" si="12"/>
        <v>#N/A</v>
      </c>
      <c r="AI70" s="46">
        <v>70</v>
      </c>
      <c r="AJ70" s="46" t="s">
        <v>1</v>
      </c>
      <c r="AK70" s="46" t="str">
        <f t="shared" si="16"/>
        <v>Ревматоидный артрит , вес 70 кг</v>
      </c>
      <c r="AL70" s="47">
        <f t="shared" si="17"/>
        <v>560</v>
      </c>
      <c r="AM70" s="47">
        <v>1</v>
      </c>
      <c r="AN70" s="48"/>
      <c r="AO70" s="109">
        <v>140</v>
      </c>
      <c r="AP70" s="47">
        <v>2</v>
      </c>
      <c r="AQ70" s="47">
        <v>0</v>
      </c>
    </row>
    <row r="71" spans="2:43" s="37" customFormat="1" ht="14.25">
      <c r="B71" s="19">
        <v>63</v>
      </c>
      <c r="C71" s="74"/>
      <c r="D71" s="102"/>
      <c r="E71" s="73"/>
      <c r="F71" s="95"/>
      <c r="G71" s="22" t="str">
        <f t="shared" si="28"/>
        <v> , вес  кг</v>
      </c>
      <c r="H71" s="20" t="e">
        <f t="shared" si="6"/>
        <v>#N/A</v>
      </c>
      <c r="I71" s="21" t="e">
        <f t="shared" si="20"/>
        <v>#N/A</v>
      </c>
      <c r="J71" s="19" t="e">
        <f t="shared" si="7"/>
        <v>#N/A</v>
      </c>
      <c r="K71" s="75" t="e">
        <f t="shared" si="21"/>
        <v>#N/A</v>
      </c>
      <c r="L71" s="19" t="e">
        <f t="shared" si="13"/>
        <v>#N/A</v>
      </c>
      <c r="M71" s="21" t="e">
        <f t="shared" si="14"/>
        <v>#N/A</v>
      </c>
      <c r="N71" s="115" t="str">
        <f t="shared" si="8"/>
        <v>Полугодие</v>
      </c>
      <c r="O71" s="21">
        <f t="shared" si="23"/>
        <v>6</v>
      </c>
      <c r="P71" s="21" t="e">
        <f t="shared" si="18"/>
        <v>#N/A</v>
      </c>
      <c r="Q71" s="117" t="e">
        <f t="shared" si="19"/>
        <v>#N/A</v>
      </c>
      <c r="R71" s="120" t="e">
        <f t="shared" si="9"/>
        <v>#N/A</v>
      </c>
      <c r="S71" s="123" t="e">
        <f t="shared" si="10"/>
        <v>#N/A</v>
      </c>
      <c r="T71" s="122"/>
      <c r="U71" s="75" t="e">
        <f t="shared" si="24"/>
        <v>#N/A</v>
      </c>
      <c r="V71" s="75" t="e">
        <f t="shared" si="25"/>
        <v>#N/A</v>
      </c>
      <c r="W71" s="75"/>
      <c r="X71" s="19">
        <f t="shared" si="11"/>
        <v>0</v>
      </c>
      <c r="Y71" s="21" t="e">
        <f t="shared" si="26"/>
        <v>#N/A</v>
      </c>
      <c r="Z71" s="21" t="e">
        <f t="shared" si="27"/>
        <v>#N/A</v>
      </c>
      <c r="AA71" s="21" t="e">
        <f t="shared" si="15"/>
        <v>#N/A</v>
      </c>
      <c r="AB71" s="21" t="e">
        <f t="shared" si="12"/>
        <v>#N/A</v>
      </c>
      <c r="AI71" s="46">
        <v>71</v>
      </c>
      <c r="AJ71" s="46" t="s">
        <v>1</v>
      </c>
      <c r="AK71" s="46" t="str">
        <f t="shared" si="16"/>
        <v>Ревматоидный артрит , вес 71 кг</v>
      </c>
      <c r="AL71" s="47">
        <f t="shared" si="17"/>
        <v>568</v>
      </c>
      <c r="AM71" s="47">
        <v>1</v>
      </c>
      <c r="AN71" s="48"/>
      <c r="AO71" s="108">
        <v>141</v>
      </c>
      <c r="AP71" s="47">
        <v>2</v>
      </c>
      <c r="AQ71" s="47">
        <v>0</v>
      </c>
    </row>
    <row r="72" spans="2:43" s="37" customFormat="1" ht="14.25">
      <c r="B72" s="19">
        <v>64</v>
      </c>
      <c r="C72" s="74"/>
      <c r="D72" s="102"/>
      <c r="E72" s="73"/>
      <c r="F72" s="95"/>
      <c r="G72" s="22" t="str">
        <f t="shared" si="28"/>
        <v> , вес  кг</v>
      </c>
      <c r="H72" s="20" t="e">
        <f t="shared" si="6"/>
        <v>#N/A</v>
      </c>
      <c r="I72" s="21" t="e">
        <f t="shared" si="20"/>
        <v>#N/A</v>
      </c>
      <c r="J72" s="19" t="e">
        <f t="shared" si="7"/>
        <v>#N/A</v>
      </c>
      <c r="K72" s="75" t="e">
        <f t="shared" si="21"/>
        <v>#N/A</v>
      </c>
      <c r="L72" s="19" t="e">
        <f t="shared" si="13"/>
        <v>#N/A</v>
      </c>
      <c r="M72" s="21" t="e">
        <f t="shared" si="14"/>
        <v>#N/A</v>
      </c>
      <c r="N72" s="115" t="str">
        <f t="shared" si="8"/>
        <v>Полугодие</v>
      </c>
      <c r="O72" s="21">
        <f t="shared" si="23"/>
        <v>6</v>
      </c>
      <c r="P72" s="21" t="e">
        <f t="shared" si="18"/>
        <v>#N/A</v>
      </c>
      <c r="Q72" s="117" t="e">
        <f t="shared" si="19"/>
        <v>#N/A</v>
      </c>
      <c r="R72" s="120" t="e">
        <f t="shared" si="9"/>
        <v>#N/A</v>
      </c>
      <c r="S72" s="123" t="e">
        <f t="shared" si="10"/>
        <v>#N/A</v>
      </c>
      <c r="T72" s="122"/>
      <c r="U72" s="75" t="e">
        <f t="shared" si="24"/>
        <v>#N/A</v>
      </c>
      <c r="V72" s="75" t="e">
        <f t="shared" si="25"/>
        <v>#N/A</v>
      </c>
      <c r="W72" s="75"/>
      <c r="X72" s="19">
        <f t="shared" si="11"/>
        <v>0</v>
      </c>
      <c r="Y72" s="21" t="e">
        <f t="shared" si="26"/>
        <v>#N/A</v>
      </c>
      <c r="Z72" s="21" t="e">
        <f t="shared" si="27"/>
        <v>#N/A</v>
      </c>
      <c r="AA72" s="21" t="e">
        <f t="shared" si="15"/>
        <v>#N/A</v>
      </c>
      <c r="AB72" s="21" t="e">
        <f t="shared" si="12"/>
        <v>#N/A</v>
      </c>
      <c r="AI72" s="46">
        <v>72</v>
      </c>
      <c r="AJ72" s="46" t="s">
        <v>1</v>
      </c>
      <c r="AK72" s="46" t="str">
        <f t="shared" si="16"/>
        <v>Ревматоидный артрит , вес 72 кг</v>
      </c>
      <c r="AL72" s="47">
        <f t="shared" si="17"/>
        <v>576</v>
      </c>
      <c r="AM72" s="47">
        <v>1</v>
      </c>
      <c r="AN72" s="48"/>
      <c r="AO72" s="47">
        <v>142</v>
      </c>
      <c r="AP72" s="47">
        <v>2</v>
      </c>
      <c r="AQ72" s="47">
        <v>0</v>
      </c>
    </row>
    <row r="73" spans="2:43" s="37" customFormat="1" ht="14.25">
      <c r="B73" s="19">
        <v>65</v>
      </c>
      <c r="C73" s="74"/>
      <c r="D73" s="102"/>
      <c r="E73" s="73"/>
      <c r="F73" s="95"/>
      <c r="G73" s="22" t="str">
        <f t="shared" si="28"/>
        <v> , вес  кг</v>
      </c>
      <c r="H73" s="20" t="e">
        <f t="shared" si="6"/>
        <v>#N/A</v>
      </c>
      <c r="I73" s="21" t="e">
        <f t="shared" si="20"/>
        <v>#N/A</v>
      </c>
      <c r="J73" s="19" t="e">
        <f t="shared" si="7"/>
        <v>#N/A</v>
      </c>
      <c r="K73" s="75" t="e">
        <f t="shared" si="21"/>
        <v>#N/A</v>
      </c>
      <c r="L73" s="19" t="e">
        <f t="shared" si="13"/>
        <v>#N/A</v>
      </c>
      <c r="M73" s="21" t="e">
        <f t="shared" si="14"/>
        <v>#N/A</v>
      </c>
      <c r="N73" s="115" t="str">
        <f t="shared" si="8"/>
        <v>Полугодие</v>
      </c>
      <c r="O73" s="21">
        <f aca="true" t="shared" si="29" ref="O73:O104">VLOOKUP(N73,$AE$17:$AG$20,3,0)</f>
        <v>6</v>
      </c>
      <c r="P73" s="21" t="e">
        <f t="shared" si="18"/>
        <v>#N/A</v>
      </c>
      <c r="Q73" s="117" t="e">
        <f t="shared" si="19"/>
        <v>#N/A</v>
      </c>
      <c r="R73" s="120" t="e">
        <f t="shared" si="9"/>
        <v>#N/A</v>
      </c>
      <c r="S73" s="123" t="e">
        <f t="shared" si="10"/>
        <v>#N/A</v>
      </c>
      <c r="T73" s="122"/>
      <c r="U73" s="75" t="e">
        <f aca="true" t="shared" si="30" ref="U73:U104">VLOOKUP(T73,$AE$23:$AF$34,2,0)</f>
        <v>#N/A</v>
      </c>
      <c r="V73" s="75" t="e">
        <f aca="true" t="shared" si="31" ref="V73:V104">I73*U73/4</f>
        <v>#N/A</v>
      </c>
      <c r="W73" s="75"/>
      <c r="X73" s="19">
        <f t="shared" si="11"/>
        <v>0</v>
      </c>
      <c r="Y73" s="21" t="e">
        <f aca="true" t="shared" si="32" ref="Y73:Y104">X73*L73</f>
        <v>#N/A</v>
      </c>
      <c r="Z73" s="21" t="e">
        <f aca="true" t="shared" si="33" ref="Z73:Z108">X73*M73</f>
        <v>#N/A</v>
      </c>
      <c r="AA73" s="21" t="e">
        <f t="shared" si="15"/>
        <v>#N/A</v>
      </c>
      <c r="AB73" s="21" t="e">
        <f t="shared" si="12"/>
        <v>#N/A</v>
      </c>
      <c r="AI73" s="46">
        <v>73</v>
      </c>
      <c r="AJ73" s="46" t="s">
        <v>1</v>
      </c>
      <c r="AK73" s="46" t="str">
        <f t="shared" si="16"/>
        <v>Ревматоидный артрит , вес 73 кг</v>
      </c>
      <c r="AL73" s="47">
        <f t="shared" si="17"/>
        <v>584</v>
      </c>
      <c r="AM73" s="47">
        <v>1</v>
      </c>
      <c r="AN73" s="48"/>
      <c r="AO73" s="108">
        <v>143</v>
      </c>
      <c r="AP73" s="47">
        <v>2</v>
      </c>
      <c r="AQ73" s="47">
        <v>0</v>
      </c>
    </row>
    <row r="74" spans="2:43" s="37" customFormat="1" ht="14.25">
      <c r="B74" s="19">
        <v>66</v>
      </c>
      <c r="C74" s="74"/>
      <c r="D74" s="102"/>
      <c r="E74" s="73"/>
      <c r="F74" s="95"/>
      <c r="G74" s="22" t="str">
        <f t="shared" si="28"/>
        <v> , вес  кг</v>
      </c>
      <c r="H74" s="20" t="e">
        <f aca="true" t="shared" si="34" ref="H74:H108">VLOOKUP(F74,$AE$9:$AG$14,2,0)</f>
        <v>#N/A</v>
      </c>
      <c r="I74" s="21" t="e">
        <f t="shared" si="20"/>
        <v>#N/A</v>
      </c>
      <c r="J74" s="19" t="e">
        <f aca="true" t="shared" si="35" ref="J74:J108">VLOOKUP(G74,$AK$10:$AL$614,2,0)</f>
        <v>#N/A</v>
      </c>
      <c r="K74" s="75" t="e">
        <f aca="true" t="shared" si="36" ref="K74:K108">J74</f>
        <v>#N/A</v>
      </c>
      <c r="L74" s="19" t="e">
        <f t="shared" si="13"/>
        <v>#N/A</v>
      </c>
      <c r="M74" s="21" t="e">
        <f t="shared" si="14"/>
        <v>#N/A</v>
      </c>
      <c r="N74" s="115" t="str">
        <f aca="true" t="shared" si="37" ref="N74:N108">$H$3</f>
        <v>Полугодие</v>
      </c>
      <c r="O74" s="21">
        <f t="shared" si="29"/>
        <v>6</v>
      </c>
      <c r="P74" s="21" t="e">
        <f t="shared" si="18"/>
        <v>#N/A</v>
      </c>
      <c r="Q74" s="117" t="e">
        <f t="shared" si="19"/>
        <v>#N/A</v>
      </c>
      <c r="R74" s="120" t="e">
        <f aca="true" t="shared" si="38" ref="R74:R108">ROUNDUP(P74,0)</f>
        <v>#N/A</v>
      </c>
      <c r="S74" s="123" t="e">
        <f aca="true" t="shared" si="39" ref="S74:S108">ROUNDUP(Q74,0)</f>
        <v>#N/A</v>
      </c>
      <c r="T74" s="122"/>
      <c r="U74" s="75" t="e">
        <f t="shared" si="30"/>
        <v>#N/A</v>
      </c>
      <c r="V74" s="75" t="e">
        <f t="shared" si="31"/>
        <v>#N/A</v>
      </c>
      <c r="W74" s="75"/>
      <c r="X74" s="19">
        <f aca="true" t="shared" si="40" ref="X74:X108">IF(T74=0,0,V74-W74)</f>
        <v>0</v>
      </c>
      <c r="Y74" s="21" t="e">
        <f t="shared" si="32"/>
        <v>#N/A</v>
      </c>
      <c r="Z74" s="21" t="e">
        <f t="shared" si="33"/>
        <v>#N/A</v>
      </c>
      <c r="AA74" s="21" t="e">
        <f aca="true" t="shared" si="41" ref="AA74:AA108">ROUNDUP(Y74,0)</f>
        <v>#N/A</v>
      </c>
      <c r="AB74" s="21" t="e">
        <f aca="true" t="shared" si="42" ref="AB74:AB108">ROUNDUP(Z74,0)</f>
        <v>#N/A</v>
      </c>
      <c r="AI74" s="46">
        <v>74</v>
      </c>
      <c r="AJ74" s="46" t="s">
        <v>1</v>
      </c>
      <c r="AK74" s="46" t="str">
        <f t="shared" si="16"/>
        <v>Ревматоидный артрит , вес 74 кг</v>
      </c>
      <c r="AL74" s="47">
        <f t="shared" si="17"/>
        <v>592</v>
      </c>
      <c r="AM74" s="47">
        <v>1</v>
      </c>
      <c r="AN74" s="48"/>
      <c r="AO74" s="109">
        <v>144</v>
      </c>
      <c r="AP74" s="47">
        <v>2</v>
      </c>
      <c r="AQ74" s="47">
        <v>0</v>
      </c>
    </row>
    <row r="75" spans="2:43" s="37" customFormat="1" ht="14.25">
      <c r="B75" s="19">
        <v>67</v>
      </c>
      <c r="C75" s="74"/>
      <c r="D75" s="102"/>
      <c r="E75" s="73"/>
      <c r="F75" s="95"/>
      <c r="G75" s="22" t="str">
        <f t="shared" si="28"/>
        <v> , вес  кг</v>
      </c>
      <c r="H75" s="20" t="e">
        <f t="shared" si="34"/>
        <v>#N/A</v>
      </c>
      <c r="I75" s="21" t="e">
        <f t="shared" si="20"/>
        <v>#N/A</v>
      </c>
      <c r="J75" s="19" t="e">
        <f t="shared" si="35"/>
        <v>#N/A</v>
      </c>
      <c r="K75" s="75" t="e">
        <f t="shared" si="36"/>
        <v>#N/A</v>
      </c>
      <c r="L75" s="19" t="e">
        <f aca="true" t="shared" si="43" ref="L75:L108">VLOOKUP(K75,$AO$10:$AQ$730,2,0)</f>
        <v>#N/A</v>
      </c>
      <c r="M75" s="21" t="e">
        <f aca="true" t="shared" si="44" ref="M75:M108">VLOOKUP(K75,$AO$10:$AQ$730,3,0)</f>
        <v>#N/A</v>
      </c>
      <c r="N75" s="115" t="str">
        <f t="shared" si="37"/>
        <v>Полугодие</v>
      </c>
      <c r="O75" s="21">
        <f t="shared" si="29"/>
        <v>6</v>
      </c>
      <c r="P75" s="21" t="e">
        <f t="shared" si="18"/>
        <v>#N/A</v>
      </c>
      <c r="Q75" s="117" t="e">
        <f t="shared" si="19"/>
        <v>#N/A</v>
      </c>
      <c r="R75" s="120" t="e">
        <f t="shared" si="38"/>
        <v>#N/A</v>
      </c>
      <c r="S75" s="123" t="e">
        <f t="shared" si="39"/>
        <v>#N/A</v>
      </c>
      <c r="T75" s="122"/>
      <c r="U75" s="75" t="e">
        <f t="shared" si="30"/>
        <v>#N/A</v>
      </c>
      <c r="V75" s="75" t="e">
        <f t="shared" si="31"/>
        <v>#N/A</v>
      </c>
      <c r="W75" s="75"/>
      <c r="X75" s="19">
        <f t="shared" si="40"/>
        <v>0</v>
      </c>
      <c r="Y75" s="21" t="e">
        <f t="shared" si="32"/>
        <v>#N/A</v>
      </c>
      <c r="Z75" s="21" t="e">
        <f t="shared" si="33"/>
        <v>#N/A</v>
      </c>
      <c r="AA75" s="21" t="e">
        <f t="shared" si="41"/>
        <v>#N/A</v>
      </c>
      <c r="AB75" s="21" t="e">
        <f t="shared" si="42"/>
        <v>#N/A</v>
      </c>
      <c r="AI75" s="46">
        <v>75</v>
      </c>
      <c r="AJ75" s="46" t="s">
        <v>1</v>
      </c>
      <c r="AK75" s="46" t="str">
        <f aca="true" t="shared" si="45" ref="AK75:AK108">CONCATENATE(AJ75," , вес ",AI75," кг")</f>
        <v>Ревматоидный артрит , вес 75 кг</v>
      </c>
      <c r="AL75" s="47">
        <f aca="true" t="shared" si="46" ref="AL75:AL100">8*AI75</f>
        <v>600</v>
      </c>
      <c r="AM75" s="47">
        <v>1</v>
      </c>
      <c r="AN75" s="48"/>
      <c r="AO75" s="47">
        <v>145</v>
      </c>
      <c r="AP75" s="47">
        <v>2</v>
      </c>
      <c r="AQ75" s="47">
        <v>0</v>
      </c>
    </row>
    <row r="76" spans="2:43" s="37" customFormat="1" ht="14.25">
      <c r="B76" s="19">
        <v>68</v>
      </c>
      <c r="C76" s="74"/>
      <c r="D76" s="102"/>
      <c r="E76" s="73"/>
      <c r="F76" s="95"/>
      <c r="G76" s="22" t="str">
        <f t="shared" si="28"/>
        <v> , вес  кг</v>
      </c>
      <c r="H76" s="20" t="e">
        <f t="shared" si="34"/>
        <v>#N/A</v>
      </c>
      <c r="I76" s="21" t="e">
        <f t="shared" si="20"/>
        <v>#N/A</v>
      </c>
      <c r="J76" s="19" t="e">
        <f t="shared" si="35"/>
        <v>#N/A</v>
      </c>
      <c r="K76" s="75" t="e">
        <f t="shared" si="36"/>
        <v>#N/A</v>
      </c>
      <c r="L76" s="19" t="e">
        <f t="shared" si="43"/>
        <v>#N/A</v>
      </c>
      <c r="M76" s="21" t="e">
        <f t="shared" si="44"/>
        <v>#N/A</v>
      </c>
      <c r="N76" s="115" t="str">
        <f t="shared" si="37"/>
        <v>Полугодие</v>
      </c>
      <c r="O76" s="21">
        <f t="shared" si="29"/>
        <v>6</v>
      </c>
      <c r="P76" s="21" t="e">
        <f t="shared" si="18"/>
        <v>#N/A</v>
      </c>
      <c r="Q76" s="117" t="e">
        <f t="shared" si="19"/>
        <v>#N/A</v>
      </c>
      <c r="R76" s="120" t="e">
        <f t="shared" si="38"/>
        <v>#N/A</v>
      </c>
      <c r="S76" s="123" t="e">
        <f t="shared" si="39"/>
        <v>#N/A</v>
      </c>
      <c r="T76" s="122"/>
      <c r="U76" s="75" t="e">
        <f t="shared" si="30"/>
        <v>#N/A</v>
      </c>
      <c r="V76" s="75" t="e">
        <f t="shared" si="31"/>
        <v>#N/A</v>
      </c>
      <c r="W76" s="75"/>
      <c r="X76" s="19">
        <f t="shared" si="40"/>
        <v>0</v>
      </c>
      <c r="Y76" s="21" t="e">
        <f t="shared" si="32"/>
        <v>#N/A</v>
      </c>
      <c r="Z76" s="21" t="e">
        <f t="shared" si="33"/>
        <v>#N/A</v>
      </c>
      <c r="AA76" s="21" t="e">
        <f t="shared" si="41"/>
        <v>#N/A</v>
      </c>
      <c r="AB76" s="21" t="e">
        <f t="shared" si="42"/>
        <v>#N/A</v>
      </c>
      <c r="AI76" s="46">
        <v>76</v>
      </c>
      <c r="AJ76" s="46" t="s">
        <v>1</v>
      </c>
      <c r="AK76" s="46" t="str">
        <f t="shared" si="45"/>
        <v>Ревматоидный артрит , вес 76 кг</v>
      </c>
      <c r="AL76" s="47">
        <f t="shared" si="46"/>
        <v>608</v>
      </c>
      <c r="AM76" s="47">
        <v>1</v>
      </c>
      <c r="AN76" s="48"/>
      <c r="AO76" s="108">
        <v>146</v>
      </c>
      <c r="AP76" s="47">
        <v>2</v>
      </c>
      <c r="AQ76" s="47">
        <v>0</v>
      </c>
    </row>
    <row r="77" spans="2:43" s="37" customFormat="1" ht="14.25">
      <c r="B77" s="19">
        <v>69</v>
      </c>
      <c r="C77" s="74"/>
      <c r="D77" s="102"/>
      <c r="E77" s="73"/>
      <c r="F77" s="95"/>
      <c r="G77" s="22" t="str">
        <f t="shared" si="28"/>
        <v> , вес  кг</v>
      </c>
      <c r="H77" s="20" t="e">
        <f t="shared" si="34"/>
        <v>#N/A</v>
      </c>
      <c r="I77" s="21" t="e">
        <f t="shared" si="20"/>
        <v>#N/A</v>
      </c>
      <c r="J77" s="19" t="e">
        <f t="shared" si="35"/>
        <v>#N/A</v>
      </c>
      <c r="K77" s="75" t="e">
        <f t="shared" si="36"/>
        <v>#N/A</v>
      </c>
      <c r="L77" s="19" t="e">
        <f t="shared" si="43"/>
        <v>#N/A</v>
      </c>
      <c r="M77" s="21" t="e">
        <f t="shared" si="44"/>
        <v>#N/A</v>
      </c>
      <c r="N77" s="115" t="str">
        <f t="shared" si="37"/>
        <v>Полугодие</v>
      </c>
      <c r="O77" s="21">
        <f t="shared" si="29"/>
        <v>6</v>
      </c>
      <c r="P77" s="21" t="e">
        <f aca="true" t="shared" si="47" ref="P77:P108">L77*O77*I77</f>
        <v>#N/A</v>
      </c>
      <c r="Q77" s="117" t="e">
        <f aca="true" t="shared" si="48" ref="Q77:Q108">M77*O77*I77</f>
        <v>#N/A</v>
      </c>
      <c r="R77" s="120" t="e">
        <f t="shared" si="38"/>
        <v>#N/A</v>
      </c>
      <c r="S77" s="123" t="e">
        <f t="shared" si="39"/>
        <v>#N/A</v>
      </c>
      <c r="T77" s="122"/>
      <c r="U77" s="75" t="e">
        <f t="shared" si="30"/>
        <v>#N/A</v>
      </c>
      <c r="V77" s="75" t="e">
        <f t="shared" si="31"/>
        <v>#N/A</v>
      </c>
      <c r="W77" s="75"/>
      <c r="X77" s="19">
        <f t="shared" si="40"/>
        <v>0</v>
      </c>
      <c r="Y77" s="21" t="e">
        <f t="shared" si="32"/>
        <v>#N/A</v>
      </c>
      <c r="Z77" s="21" t="e">
        <f t="shared" si="33"/>
        <v>#N/A</v>
      </c>
      <c r="AA77" s="21" t="e">
        <f t="shared" si="41"/>
        <v>#N/A</v>
      </c>
      <c r="AB77" s="21" t="e">
        <f t="shared" si="42"/>
        <v>#N/A</v>
      </c>
      <c r="AI77" s="46">
        <v>77</v>
      </c>
      <c r="AJ77" s="46" t="s">
        <v>1</v>
      </c>
      <c r="AK77" s="46" t="str">
        <f t="shared" si="45"/>
        <v>Ревматоидный артрит , вес 77 кг</v>
      </c>
      <c r="AL77" s="47">
        <f t="shared" si="46"/>
        <v>616</v>
      </c>
      <c r="AM77" s="47">
        <v>1</v>
      </c>
      <c r="AN77" s="48"/>
      <c r="AO77" s="108">
        <v>147</v>
      </c>
      <c r="AP77" s="47">
        <v>2</v>
      </c>
      <c r="AQ77" s="47">
        <v>0</v>
      </c>
    </row>
    <row r="78" spans="2:43" s="37" customFormat="1" ht="14.25">
      <c r="B78" s="19">
        <v>70</v>
      </c>
      <c r="C78" s="74"/>
      <c r="D78" s="102"/>
      <c r="E78" s="73"/>
      <c r="F78" s="95"/>
      <c r="G78" s="22" t="str">
        <f t="shared" si="28"/>
        <v> , вес  кг</v>
      </c>
      <c r="H78" s="20" t="e">
        <f t="shared" si="34"/>
        <v>#N/A</v>
      </c>
      <c r="I78" s="21" t="e">
        <f aca="true" t="shared" si="49" ref="I78:I108">VLOOKUP(F78,$AE$9:$AG$14,3,0)</f>
        <v>#N/A</v>
      </c>
      <c r="J78" s="19" t="e">
        <f t="shared" si="35"/>
        <v>#N/A</v>
      </c>
      <c r="K78" s="75" t="e">
        <f t="shared" si="36"/>
        <v>#N/A</v>
      </c>
      <c r="L78" s="19" t="e">
        <f t="shared" si="43"/>
        <v>#N/A</v>
      </c>
      <c r="M78" s="21" t="e">
        <f t="shared" si="44"/>
        <v>#N/A</v>
      </c>
      <c r="N78" s="115" t="str">
        <f t="shared" si="37"/>
        <v>Полугодие</v>
      </c>
      <c r="O78" s="21">
        <f t="shared" si="29"/>
        <v>6</v>
      </c>
      <c r="P78" s="21" t="e">
        <f t="shared" si="47"/>
        <v>#N/A</v>
      </c>
      <c r="Q78" s="117" t="e">
        <f t="shared" si="48"/>
        <v>#N/A</v>
      </c>
      <c r="R78" s="120" t="e">
        <f t="shared" si="38"/>
        <v>#N/A</v>
      </c>
      <c r="S78" s="123" t="e">
        <f t="shared" si="39"/>
        <v>#N/A</v>
      </c>
      <c r="T78" s="122"/>
      <c r="U78" s="75" t="e">
        <f t="shared" si="30"/>
        <v>#N/A</v>
      </c>
      <c r="V78" s="75" t="e">
        <f t="shared" si="31"/>
        <v>#N/A</v>
      </c>
      <c r="W78" s="75"/>
      <c r="X78" s="19">
        <f t="shared" si="40"/>
        <v>0</v>
      </c>
      <c r="Y78" s="21" t="e">
        <f t="shared" si="32"/>
        <v>#N/A</v>
      </c>
      <c r="Z78" s="21" t="e">
        <f t="shared" si="33"/>
        <v>#N/A</v>
      </c>
      <c r="AA78" s="21" t="e">
        <f t="shared" si="41"/>
        <v>#N/A</v>
      </c>
      <c r="AB78" s="21" t="e">
        <f t="shared" si="42"/>
        <v>#N/A</v>
      </c>
      <c r="AI78" s="46">
        <v>78</v>
      </c>
      <c r="AJ78" s="46" t="s">
        <v>1</v>
      </c>
      <c r="AK78" s="46" t="str">
        <f t="shared" si="45"/>
        <v>Ревматоидный артрит , вес 78 кг</v>
      </c>
      <c r="AL78" s="47">
        <f t="shared" si="46"/>
        <v>624</v>
      </c>
      <c r="AM78" s="47">
        <v>1</v>
      </c>
      <c r="AN78" s="48"/>
      <c r="AO78" s="47">
        <v>148</v>
      </c>
      <c r="AP78" s="47">
        <v>2</v>
      </c>
      <c r="AQ78" s="47">
        <v>0</v>
      </c>
    </row>
    <row r="79" spans="2:43" s="37" customFormat="1" ht="14.25">
      <c r="B79" s="19">
        <v>71</v>
      </c>
      <c r="C79" s="74"/>
      <c r="D79" s="102"/>
      <c r="E79" s="73"/>
      <c r="F79" s="95"/>
      <c r="G79" s="22" t="str">
        <f t="shared" si="28"/>
        <v> , вес  кг</v>
      </c>
      <c r="H79" s="20" t="e">
        <f t="shared" si="34"/>
        <v>#N/A</v>
      </c>
      <c r="I79" s="21" t="e">
        <f t="shared" si="49"/>
        <v>#N/A</v>
      </c>
      <c r="J79" s="19" t="e">
        <f t="shared" si="35"/>
        <v>#N/A</v>
      </c>
      <c r="K79" s="75" t="e">
        <f t="shared" si="36"/>
        <v>#N/A</v>
      </c>
      <c r="L79" s="19" t="e">
        <f t="shared" si="43"/>
        <v>#N/A</v>
      </c>
      <c r="M79" s="21" t="e">
        <f t="shared" si="44"/>
        <v>#N/A</v>
      </c>
      <c r="N79" s="115" t="str">
        <f t="shared" si="37"/>
        <v>Полугодие</v>
      </c>
      <c r="O79" s="21">
        <f t="shared" si="29"/>
        <v>6</v>
      </c>
      <c r="P79" s="21" t="e">
        <f t="shared" si="47"/>
        <v>#N/A</v>
      </c>
      <c r="Q79" s="117" t="e">
        <f t="shared" si="48"/>
        <v>#N/A</v>
      </c>
      <c r="R79" s="120" t="e">
        <f t="shared" si="38"/>
        <v>#N/A</v>
      </c>
      <c r="S79" s="123" t="e">
        <f t="shared" si="39"/>
        <v>#N/A</v>
      </c>
      <c r="T79" s="122"/>
      <c r="U79" s="75" t="e">
        <f t="shared" si="30"/>
        <v>#N/A</v>
      </c>
      <c r="V79" s="75" t="e">
        <f t="shared" si="31"/>
        <v>#N/A</v>
      </c>
      <c r="W79" s="75"/>
      <c r="X79" s="19">
        <f t="shared" si="40"/>
        <v>0</v>
      </c>
      <c r="Y79" s="21" t="e">
        <f t="shared" si="32"/>
        <v>#N/A</v>
      </c>
      <c r="Z79" s="21" t="e">
        <f t="shared" si="33"/>
        <v>#N/A</v>
      </c>
      <c r="AA79" s="21" t="e">
        <f t="shared" si="41"/>
        <v>#N/A</v>
      </c>
      <c r="AB79" s="21" t="e">
        <f t="shared" si="42"/>
        <v>#N/A</v>
      </c>
      <c r="AI79" s="46">
        <v>79</v>
      </c>
      <c r="AJ79" s="46" t="s">
        <v>1</v>
      </c>
      <c r="AK79" s="46" t="str">
        <f t="shared" si="45"/>
        <v>Ревматоидный артрит , вес 79 кг</v>
      </c>
      <c r="AL79" s="47">
        <f t="shared" si="46"/>
        <v>632</v>
      </c>
      <c r="AM79" s="47">
        <v>1</v>
      </c>
      <c r="AN79" s="48"/>
      <c r="AO79" s="108">
        <v>149</v>
      </c>
      <c r="AP79" s="47">
        <v>2</v>
      </c>
      <c r="AQ79" s="47">
        <v>0</v>
      </c>
    </row>
    <row r="80" spans="2:43" s="37" customFormat="1" ht="14.25">
      <c r="B80" s="19">
        <v>72</v>
      </c>
      <c r="C80" s="74"/>
      <c r="D80" s="102"/>
      <c r="E80" s="73"/>
      <c r="F80" s="95"/>
      <c r="G80" s="22" t="str">
        <f t="shared" si="28"/>
        <v> , вес  кг</v>
      </c>
      <c r="H80" s="20" t="e">
        <f t="shared" si="34"/>
        <v>#N/A</v>
      </c>
      <c r="I80" s="21" t="e">
        <f t="shared" si="49"/>
        <v>#N/A</v>
      </c>
      <c r="J80" s="19" t="e">
        <f t="shared" si="35"/>
        <v>#N/A</v>
      </c>
      <c r="K80" s="75" t="e">
        <f t="shared" si="36"/>
        <v>#N/A</v>
      </c>
      <c r="L80" s="19" t="e">
        <f t="shared" si="43"/>
        <v>#N/A</v>
      </c>
      <c r="M80" s="21" t="e">
        <f t="shared" si="44"/>
        <v>#N/A</v>
      </c>
      <c r="N80" s="115" t="str">
        <f t="shared" si="37"/>
        <v>Полугодие</v>
      </c>
      <c r="O80" s="21">
        <f t="shared" si="29"/>
        <v>6</v>
      </c>
      <c r="P80" s="21" t="e">
        <f t="shared" si="47"/>
        <v>#N/A</v>
      </c>
      <c r="Q80" s="117" t="e">
        <f t="shared" si="48"/>
        <v>#N/A</v>
      </c>
      <c r="R80" s="120" t="e">
        <f t="shared" si="38"/>
        <v>#N/A</v>
      </c>
      <c r="S80" s="123" t="e">
        <f t="shared" si="39"/>
        <v>#N/A</v>
      </c>
      <c r="T80" s="122"/>
      <c r="U80" s="75" t="e">
        <f t="shared" si="30"/>
        <v>#N/A</v>
      </c>
      <c r="V80" s="75" t="e">
        <f t="shared" si="31"/>
        <v>#N/A</v>
      </c>
      <c r="W80" s="75"/>
      <c r="X80" s="19">
        <f t="shared" si="40"/>
        <v>0</v>
      </c>
      <c r="Y80" s="21" t="e">
        <f t="shared" si="32"/>
        <v>#N/A</v>
      </c>
      <c r="Z80" s="21" t="e">
        <f t="shared" si="33"/>
        <v>#N/A</v>
      </c>
      <c r="AA80" s="21" t="e">
        <f t="shared" si="41"/>
        <v>#N/A</v>
      </c>
      <c r="AB80" s="21" t="e">
        <f t="shared" si="42"/>
        <v>#N/A</v>
      </c>
      <c r="AI80" s="46">
        <v>80</v>
      </c>
      <c r="AJ80" s="46" t="s">
        <v>1</v>
      </c>
      <c r="AK80" s="46" t="str">
        <f t="shared" si="45"/>
        <v>Ревматоидный артрит , вес 80 кг</v>
      </c>
      <c r="AL80" s="47">
        <f t="shared" si="46"/>
        <v>640</v>
      </c>
      <c r="AM80" s="47">
        <v>1</v>
      </c>
      <c r="AN80" s="48"/>
      <c r="AO80" s="109">
        <v>150</v>
      </c>
      <c r="AP80" s="47">
        <v>2</v>
      </c>
      <c r="AQ80" s="47">
        <v>0</v>
      </c>
    </row>
    <row r="81" spans="2:43" s="37" customFormat="1" ht="14.25">
      <c r="B81" s="19">
        <v>73</v>
      </c>
      <c r="C81" s="74"/>
      <c r="D81" s="102"/>
      <c r="E81" s="73"/>
      <c r="F81" s="95"/>
      <c r="G81" s="22" t="str">
        <f t="shared" si="28"/>
        <v> , вес  кг</v>
      </c>
      <c r="H81" s="20" t="e">
        <f t="shared" si="34"/>
        <v>#N/A</v>
      </c>
      <c r="I81" s="21" t="e">
        <f t="shared" si="49"/>
        <v>#N/A</v>
      </c>
      <c r="J81" s="19" t="e">
        <f t="shared" si="35"/>
        <v>#N/A</v>
      </c>
      <c r="K81" s="75" t="e">
        <f t="shared" si="36"/>
        <v>#N/A</v>
      </c>
      <c r="L81" s="19" t="e">
        <f t="shared" si="43"/>
        <v>#N/A</v>
      </c>
      <c r="M81" s="21" t="e">
        <f t="shared" si="44"/>
        <v>#N/A</v>
      </c>
      <c r="N81" s="115" t="str">
        <f t="shared" si="37"/>
        <v>Полугодие</v>
      </c>
      <c r="O81" s="21">
        <f t="shared" si="29"/>
        <v>6</v>
      </c>
      <c r="P81" s="21" t="e">
        <f t="shared" si="47"/>
        <v>#N/A</v>
      </c>
      <c r="Q81" s="117" t="e">
        <f t="shared" si="48"/>
        <v>#N/A</v>
      </c>
      <c r="R81" s="120" t="e">
        <f t="shared" si="38"/>
        <v>#N/A</v>
      </c>
      <c r="S81" s="123" t="e">
        <f t="shared" si="39"/>
        <v>#N/A</v>
      </c>
      <c r="T81" s="122"/>
      <c r="U81" s="75" t="e">
        <f t="shared" si="30"/>
        <v>#N/A</v>
      </c>
      <c r="V81" s="75" t="e">
        <f t="shared" si="31"/>
        <v>#N/A</v>
      </c>
      <c r="W81" s="75"/>
      <c r="X81" s="19">
        <f t="shared" si="40"/>
        <v>0</v>
      </c>
      <c r="Y81" s="21" t="e">
        <f t="shared" si="32"/>
        <v>#N/A</v>
      </c>
      <c r="Z81" s="21" t="e">
        <f t="shared" si="33"/>
        <v>#N/A</v>
      </c>
      <c r="AA81" s="21" t="e">
        <f t="shared" si="41"/>
        <v>#N/A</v>
      </c>
      <c r="AB81" s="21" t="e">
        <f t="shared" si="42"/>
        <v>#N/A</v>
      </c>
      <c r="AI81" s="46">
        <v>81</v>
      </c>
      <c r="AJ81" s="46" t="s">
        <v>1</v>
      </c>
      <c r="AK81" s="46" t="str">
        <f t="shared" si="45"/>
        <v>Ревматоидный артрит , вес 81 кг</v>
      </c>
      <c r="AL81" s="47">
        <f t="shared" si="46"/>
        <v>648</v>
      </c>
      <c r="AM81" s="47">
        <v>1</v>
      </c>
      <c r="AN81" s="48"/>
      <c r="AO81" s="47">
        <v>151</v>
      </c>
      <c r="AP81" s="47">
        <v>2</v>
      </c>
      <c r="AQ81" s="47">
        <v>0</v>
      </c>
    </row>
    <row r="82" spans="2:43" s="37" customFormat="1" ht="14.25">
      <c r="B82" s="19">
        <v>74</v>
      </c>
      <c r="C82" s="74"/>
      <c r="D82" s="102"/>
      <c r="E82" s="73"/>
      <c r="F82" s="95"/>
      <c r="G82" s="22" t="str">
        <f t="shared" si="28"/>
        <v> , вес  кг</v>
      </c>
      <c r="H82" s="20" t="e">
        <f t="shared" si="34"/>
        <v>#N/A</v>
      </c>
      <c r="I82" s="21" t="e">
        <f t="shared" si="49"/>
        <v>#N/A</v>
      </c>
      <c r="J82" s="19" t="e">
        <f t="shared" si="35"/>
        <v>#N/A</v>
      </c>
      <c r="K82" s="75" t="e">
        <f t="shared" si="36"/>
        <v>#N/A</v>
      </c>
      <c r="L82" s="19" t="e">
        <f t="shared" si="43"/>
        <v>#N/A</v>
      </c>
      <c r="M82" s="21" t="e">
        <f t="shared" si="44"/>
        <v>#N/A</v>
      </c>
      <c r="N82" s="115" t="str">
        <f t="shared" si="37"/>
        <v>Полугодие</v>
      </c>
      <c r="O82" s="21">
        <f t="shared" si="29"/>
        <v>6</v>
      </c>
      <c r="P82" s="21" t="e">
        <f t="shared" si="47"/>
        <v>#N/A</v>
      </c>
      <c r="Q82" s="117" t="e">
        <f t="shared" si="48"/>
        <v>#N/A</v>
      </c>
      <c r="R82" s="120" t="e">
        <f t="shared" si="38"/>
        <v>#N/A</v>
      </c>
      <c r="S82" s="123" t="e">
        <f t="shared" si="39"/>
        <v>#N/A</v>
      </c>
      <c r="T82" s="122"/>
      <c r="U82" s="75" t="e">
        <f t="shared" si="30"/>
        <v>#N/A</v>
      </c>
      <c r="V82" s="75" t="e">
        <f t="shared" si="31"/>
        <v>#N/A</v>
      </c>
      <c r="W82" s="75"/>
      <c r="X82" s="19">
        <f t="shared" si="40"/>
        <v>0</v>
      </c>
      <c r="Y82" s="21" t="e">
        <f t="shared" si="32"/>
        <v>#N/A</v>
      </c>
      <c r="Z82" s="21" t="e">
        <f t="shared" si="33"/>
        <v>#N/A</v>
      </c>
      <c r="AA82" s="21" t="e">
        <f t="shared" si="41"/>
        <v>#N/A</v>
      </c>
      <c r="AB82" s="21" t="e">
        <f t="shared" si="42"/>
        <v>#N/A</v>
      </c>
      <c r="AI82" s="46">
        <v>82</v>
      </c>
      <c r="AJ82" s="46" t="s">
        <v>1</v>
      </c>
      <c r="AK82" s="46" t="str">
        <f t="shared" si="45"/>
        <v>Ревматоидный артрит , вес 82 кг</v>
      </c>
      <c r="AL82" s="47">
        <f t="shared" si="46"/>
        <v>656</v>
      </c>
      <c r="AM82" s="47">
        <v>1</v>
      </c>
      <c r="AN82" s="48"/>
      <c r="AO82" s="109">
        <v>152</v>
      </c>
      <c r="AP82" s="47">
        <v>2</v>
      </c>
      <c r="AQ82" s="47">
        <v>0</v>
      </c>
    </row>
    <row r="83" spans="2:43" s="37" customFormat="1" ht="14.25">
      <c r="B83" s="19">
        <v>75</v>
      </c>
      <c r="C83" s="74"/>
      <c r="D83" s="102"/>
      <c r="E83" s="73"/>
      <c r="F83" s="95"/>
      <c r="G83" s="22" t="str">
        <f t="shared" si="28"/>
        <v> , вес  кг</v>
      </c>
      <c r="H83" s="20" t="e">
        <f t="shared" si="34"/>
        <v>#N/A</v>
      </c>
      <c r="I83" s="21" t="e">
        <f t="shared" si="49"/>
        <v>#N/A</v>
      </c>
      <c r="J83" s="19" t="e">
        <f t="shared" si="35"/>
        <v>#N/A</v>
      </c>
      <c r="K83" s="75" t="e">
        <f t="shared" si="36"/>
        <v>#N/A</v>
      </c>
      <c r="L83" s="19" t="e">
        <f t="shared" si="43"/>
        <v>#N/A</v>
      </c>
      <c r="M83" s="21" t="e">
        <f t="shared" si="44"/>
        <v>#N/A</v>
      </c>
      <c r="N83" s="115" t="str">
        <f t="shared" si="37"/>
        <v>Полугодие</v>
      </c>
      <c r="O83" s="21">
        <f t="shared" si="29"/>
        <v>6</v>
      </c>
      <c r="P83" s="21" t="e">
        <f t="shared" si="47"/>
        <v>#N/A</v>
      </c>
      <c r="Q83" s="117" t="e">
        <f t="shared" si="48"/>
        <v>#N/A</v>
      </c>
      <c r="R83" s="120" t="e">
        <f t="shared" si="38"/>
        <v>#N/A</v>
      </c>
      <c r="S83" s="123" t="e">
        <f t="shared" si="39"/>
        <v>#N/A</v>
      </c>
      <c r="T83" s="122"/>
      <c r="U83" s="75" t="e">
        <f t="shared" si="30"/>
        <v>#N/A</v>
      </c>
      <c r="V83" s="75" t="e">
        <f t="shared" si="31"/>
        <v>#N/A</v>
      </c>
      <c r="W83" s="75"/>
      <c r="X83" s="19">
        <f t="shared" si="40"/>
        <v>0</v>
      </c>
      <c r="Y83" s="21" t="e">
        <f t="shared" si="32"/>
        <v>#N/A</v>
      </c>
      <c r="Z83" s="21" t="e">
        <f t="shared" si="33"/>
        <v>#N/A</v>
      </c>
      <c r="AA83" s="21" t="e">
        <f t="shared" si="41"/>
        <v>#N/A</v>
      </c>
      <c r="AB83" s="21" t="e">
        <f t="shared" si="42"/>
        <v>#N/A</v>
      </c>
      <c r="AI83" s="46">
        <v>83</v>
      </c>
      <c r="AJ83" s="46" t="s">
        <v>1</v>
      </c>
      <c r="AK83" s="46" t="str">
        <f t="shared" si="45"/>
        <v>Ревматоидный артрит , вес 83 кг</v>
      </c>
      <c r="AL83" s="47">
        <f t="shared" si="46"/>
        <v>664</v>
      </c>
      <c r="AM83" s="47">
        <v>1</v>
      </c>
      <c r="AN83" s="48"/>
      <c r="AO83" s="108">
        <v>153</v>
      </c>
      <c r="AP83" s="47">
        <v>2</v>
      </c>
      <c r="AQ83" s="47">
        <v>0</v>
      </c>
    </row>
    <row r="84" spans="2:43" s="37" customFormat="1" ht="14.25">
      <c r="B84" s="19">
        <v>76</v>
      </c>
      <c r="C84" s="74"/>
      <c r="D84" s="102"/>
      <c r="E84" s="73"/>
      <c r="F84" s="95"/>
      <c r="G84" s="22" t="str">
        <f t="shared" si="28"/>
        <v> , вес  кг</v>
      </c>
      <c r="H84" s="20" t="e">
        <f t="shared" si="34"/>
        <v>#N/A</v>
      </c>
      <c r="I84" s="21" t="e">
        <f t="shared" si="49"/>
        <v>#N/A</v>
      </c>
      <c r="J84" s="19" t="e">
        <f t="shared" si="35"/>
        <v>#N/A</v>
      </c>
      <c r="K84" s="75" t="e">
        <f t="shared" si="36"/>
        <v>#N/A</v>
      </c>
      <c r="L84" s="19" t="e">
        <f t="shared" si="43"/>
        <v>#N/A</v>
      </c>
      <c r="M84" s="21" t="e">
        <f t="shared" si="44"/>
        <v>#N/A</v>
      </c>
      <c r="N84" s="115" t="str">
        <f t="shared" si="37"/>
        <v>Полугодие</v>
      </c>
      <c r="O84" s="21">
        <f t="shared" si="29"/>
        <v>6</v>
      </c>
      <c r="P84" s="21" t="e">
        <f t="shared" si="47"/>
        <v>#N/A</v>
      </c>
      <c r="Q84" s="117" t="e">
        <f t="shared" si="48"/>
        <v>#N/A</v>
      </c>
      <c r="R84" s="120" t="e">
        <f t="shared" si="38"/>
        <v>#N/A</v>
      </c>
      <c r="S84" s="123" t="e">
        <f t="shared" si="39"/>
        <v>#N/A</v>
      </c>
      <c r="T84" s="122"/>
      <c r="U84" s="75" t="e">
        <f t="shared" si="30"/>
        <v>#N/A</v>
      </c>
      <c r="V84" s="75" t="e">
        <f t="shared" si="31"/>
        <v>#N/A</v>
      </c>
      <c r="W84" s="75"/>
      <c r="X84" s="19">
        <f t="shared" si="40"/>
        <v>0</v>
      </c>
      <c r="Y84" s="21" t="e">
        <f t="shared" si="32"/>
        <v>#N/A</v>
      </c>
      <c r="Z84" s="21" t="e">
        <f t="shared" si="33"/>
        <v>#N/A</v>
      </c>
      <c r="AA84" s="21" t="e">
        <f t="shared" si="41"/>
        <v>#N/A</v>
      </c>
      <c r="AB84" s="21" t="e">
        <f t="shared" si="42"/>
        <v>#N/A</v>
      </c>
      <c r="AI84" s="46">
        <v>84</v>
      </c>
      <c r="AJ84" s="46" t="s">
        <v>1</v>
      </c>
      <c r="AK84" s="46" t="str">
        <f t="shared" si="45"/>
        <v>Ревматоидный артрит , вес 84 кг</v>
      </c>
      <c r="AL84" s="47">
        <f t="shared" si="46"/>
        <v>672</v>
      </c>
      <c r="AM84" s="47">
        <v>1</v>
      </c>
      <c r="AN84" s="48"/>
      <c r="AO84" s="47">
        <v>154</v>
      </c>
      <c r="AP84" s="47">
        <v>2</v>
      </c>
      <c r="AQ84" s="47">
        <v>0</v>
      </c>
    </row>
    <row r="85" spans="2:43" s="37" customFormat="1" ht="14.25">
      <c r="B85" s="19">
        <v>77</v>
      </c>
      <c r="C85" s="74"/>
      <c r="D85" s="102"/>
      <c r="E85" s="73"/>
      <c r="F85" s="95"/>
      <c r="G85" s="22" t="str">
        <f t="shared" si="28"/>
        <v> , вес  кг</v>
      </c>
      <c r="H85" s="20" t="e">
        <f t="shared" si="34"/>
        <v>#N/A</v>
      </c>
      <c r="I85" s="21" t="e">
        <f t="shared" si="49"/>
        <v>#N/A</v>
      </c>
      <c r="J85" s="19" t="e">
        <f t="shared" si="35"/>
        <v>#N/A</v>
      </c>
      <c r="K85" s="75" t="e">
        <f t="shared" si="36"/>
        <v>#N/A</v>
      </c>
      <c r="L85" s="19" t="e">
        <f t="shared" si="43"/>
        <v>#N/A</v>
      </c>
      <c r="M85" s="21" t="e">
        <f t="shared" si="44"/>
        <v>#N/A</v>
      </c>
      <c r="N85" s="115" t="str">
        <f t="shared" si="37"/>
        <v>Полугодие</v>
      </c>
      <c r="O85" s="21">
        <f t="shared" si="29"/>
        <v>6</v>
      </c>
      <c r="P85" s="21" t="e">
        <f t="shared" si="47"/>
        <v>#N/A</v>
      </c>
      <c r="Q85" s="117" t="e">
        <f t="shared" si="48"/>
        <v>#N/A</v>
      </c>
      <c r="R85" s="120" t="e">
        <f t="shared" si="38"/>
        <v>#N/A</v>
      </c>
      <c r="S85" s="123" t="e">
        <f t="shared" si="39"/>
        <v>#N/A</v>
      </c>
      <c r="T85" s="122"/>
      <c r="U85" s="75" t="e">
        <f t="shared" si="30"/>
        <v>#N/A</v>
      </c>
      <c r="V85" s="75" t="e">
        <f t="shared" si="31"/>
        <v>#N/A</v>
      </c>
      <c r="W85" s="75"/>
      <c r="X85" s="19">
        <f t="shared" si="40"/>
        <v>0</v>
      </c>
      <c r="Y85" s="21" t="e">
        <f t="shared" si="32"/>
        <v>#N/A</v>
      </c>
      <c r="Z85" s="21" t="e">
        <f t="shared" si="33"/>
        <v>#N/A</v>
      </c>
      <c r="AA85" s="21" t="e">
        <f t="shared" si="41"/>
        <v>#N/A</v>
      </c>
      <c r="AB85" s="21" t="e">
        <f t="shared" si="42"/>
        <v>#N/A</v>
      </c>
      <c r="AI85" s="46">
        <v>85</v>
      </c>
      <c r="AJ85" s="46" t="s">
        <v>1</v>
      </c>
      <c r="AK85" s="46" t="str">
        <f t="shared" si="45"/>
        <v>Ревматоидный артрит , вес 85 кг</v>
      </c>
      <c r="AL85" s="47">
        <f t="shared" si="46"/>
        <v>680</v>
      </c>
      <c r="AM85" s="47">
        <v>1</v>
      </c>
      <c r="AN85" s="48"/>
      <c r="AO85" s="108">
        <v>155</v>
      </c>
      <c r="AP85" s="47">
        <v>2</v>
      </c>
      <c r="AQ85" s="47">
        <v>0</v>
      </c>
    </row>
    <row r="86" spans="2:43" s="37" customFormat="1" ht="14.25">
      <c r="B86" s="19">
        <v>78</v>
      </c>
      <c r="C86" s="74"/>
      <c r="D86" s="102"/>
      <c r="E86" s="73"/>
      <c r="F86" s="95"/>
      <c r="G86" s="22" t="str">
        <f t="shared" si="28"/>
        <v> , вес  кг</v>
      </c>
      <c r="H86" s="20" t="e">
        <f t="shared" si="34"/>
        <v>#N/A</v>
      </c>
      <c r="I86" s="21" t="e">
        <f t="shared" si="49"/>
        <v>#N/A</v>
      </c>
      <c r="J86" s="19" t="e">
        <f t="shared" si="35"/>
        <v>#N/A</v>
      </c>
      <c r="K86" s="75" t="e">
        <f t="shared" si="36"/>
        <v>#N/A</v>
      </c>
      <c r="L86" s="19" t="e">
        <f t="shared" si="43"/>
        <v>#N/A</v>
      </c>
      <c r="M86" s="21" t="e">
        <f t="shared" si="44"/>
        <v>#N/A</v>
      </c>
      <c r="N86" s="115" t="str">
        <f t="shared" si="37"/>
        <v>Полугодие</v>
      </c>
      <c r="O86" s="21">
        <f t="shared" si="29"/>
        <v>6</v>
      </c>
      <c r="P86" s="21" t="e">
        <f t="shared" si="47"/>
        <v>#N/A</v>
      </c>
      <c r="Q86" s="117" t="e">
        <f t="shared" si="48"/>
        <v>#N/A</v>
      </c>
      <c r="R86" s="120" t="e">
        <f t="shared" si="38"/>
        <v>#N/A</v>
      </c>
      <c r="S86" s="123" t="e">
        <f t="shared" si="39"/>
        <v>#N/A</v>
      </c>
      <c r="T86" s="122"/>
      <c r="U86" s="75" t="e">
        <f t="shared" si="30"/>
        <v>#N/A</v>
      </c>
      <c r="V86" s="75" t="e">
        <f t="shared" si="31"/>
        <v>#N/A</v>
      </c>
      <c r="W86" s="75"/>
      <c r="X86" s="19">
        <f t="shared" si="40"/>
        <v>0</v>
      </c>
      <c r="Y86" s="21" t="e">
        <f t="shared" si="32"/>
        <v>#N/A</v>
      </c>
      <c r="Z86" s="21" t="e">
        <f t="shared" si="33"/>
        <v>#N/A</v>
      </c>
      <c r="AA86" s="21" t="e">
        <f t="shared" si="41"/>
        <v>#N/A</v>
      </c>
      <c r="AB86" s="21" t="e">
        <f t="shared" si="42"/>
        <v>#N/A</v>
      </c>
      <c r="AI86" s="46">
        <v>86</v>
      </c>
      <c r="AJ86" s="46" t="s">
        <v>1</v>
      </c>
      <c r="AK86" s="46" t="str">
        <f t="shared" si="45"/>
        <v>Ревматоидный артрит , вес 86 кг</v>
      </c>
      <c r="AL86" s="47">
        <f t="shared" si="46"/>
        <v>688</v>
      </c>
      <c r="AM86" s="47">
        <v>1</v>
      </c>
      <c r="AN86" s="48"/>
      <c r="AO86" s="109">
        <v>156</v>
      </c>
      <c r="AP86" s="47">
        <v>2</v>
      </c>
      <c r="AQ86" s="47">
        <v>0</v>
      </c>
    </row>
    <row r="87" spans="2:43" s="37" customFormat="1" ht="14.25">
      <c r="B87" s="19">
        <v>79</v>
      </c>
      <c r="C87" s="74"/>
      <c r="D87" s="102"/>
      <c r="E87" s="73"/>
      <c r="F87" s="95"/>
      <c r="G87" s="22" t="str">
        <f t="shared" si="28"/>
        <v> , вес  кг</v>
      </c>
      <c r="H87" s="20" t="e">
        <f t="shared" si="34"/>
        <v>#N/A</v>
      </c>
      <c r="I87" s="21" t="e">
        <f t="shared" si="49"/>
        <v>#N/A</v>
      </c>
      <c r="J87" s="19" t="e">
        <f t="shared" si="35"/>
        <v>#N/A</v>
      </c>
      <c r="K87" s="75" t="e">
        <f t="shared" si="36"/>
        <v>#N/A</v>
      </c>
      <c r="L87" s="19" t="e">
        <f t="shared" si="43"/>
        <v>#N/A</v>
      </c>
      <c r="M87" s="21" t="e">
        <f t="shared" si="44"/>
        <v>#N/A</v>
      </c>
      <c r="N87" s="115" t="str">
        <f t="shared" si="37"/>
        <v>Полугодие</v>
      </c>
      <c r="O87" s="21">
        <f t="shared" si="29"/>
        <v>6</v>
      </c>
      <c r="P87" s="21" t="e">
        <f t="shared" si="47"/>
        <v>#N/A</v>
      </c>
      <c r="Q87" s="117" t="e">
        <f t="shared" si="48"/>
        <v>#N/A</v>
      </c>
      <c r="R87" s="120" t="e">
        <f t="shared" si="38"/>
        <v>#N/A</v>
      </c>
      <c r="S87" s="123" t="e">
        <f t="shared" si="39"/>
        <v>#N/A</v>
      </c>
      <c r="T87" s="122"/>
      <c r="U87" s="75" t="e">
        <f t="shared" si="30"/>
        <v>#N/A</v>
      </c>
      <c r="V87" s="75" t="e">
        <f t="shared" si="31"/>
        <v>#N/A</v>
      </c>
      <c r="W87" s="75"/>
      <c r="X87" s="19">
        <f t="shared" si="40"/>
        <v>0</v>
      </c>
      <c r="Y87" s="21" t="e">
        <f t="shared" si="32"/>
        <v>#N/A</v>
      </c>
      <c r="Z87" s="21" t="e">
        <f t="shared" si="33"/>
        <v>#N/A</v>
      </c>
      <c r="AA87" s="21" t="e">
        <f t="shared" si="41"/>
        <v>#N/A</v>
      </c>
      <c r="AB87" s="21" t="e">
        <f t="shared" si="42"/>
        <v>#N/A</v>
      </c>
      <c r="AI87" s="46">
        <v>87</v>
      </c>
      <c r="AJ87" s="46" t="s">
        <v>1</v>
      </c>
      <c r="AK87" s="46" t="str">
        <f t="shared" si="45"/>
        <v>Ревматоидный артрит , вес 87 кг</v>
      </c>
      <c r="AL87" s="47">
        <f t="shared" si="46"/>
        <v>696</v>
      </c>
      <c r="AM87" s="47">
        <v>1</v>
      </c>
      <c r="AN87" s="48"/>
      <c r="AO87" s="47">
        <v>157</v>
      </c>
      <c r="AP87" s="47">
        <v>2</v>
      </c>
      <c r="AQ87" s="47">
        <v>0</v>
      </c>
    </row>
    <row r="88" spans="2:43" s="37" customFormat="1" ht="14.25">
      <c r="B88" s="19">
        <v>80</v>
      </c>
      <c r="C88" s="74"/>
      <c r="D88" s="102"/>
      <c r="E88" s="73"/>
      <c r="F88" s="95"/>
      <c r="G88" s="22" t="str">
        <f t="shared" si="28"/>
        <v> , вес  кг</v>
      </c>
      <c r="H88" s="20" t="e">
        <f t="shared" si="34"/>
        <v>#N/A</v>
      </c>
      <c r="I88" s="21" t="e">
        <f t="shared" si="49"/>
        <v>#N/A</v>
      </c>
      <c r="J88" s="19" t="e">
        <f t="shared" si="35"/>
        <v>#N/A</v>
      </c>
      <c r="K88" s="75" t="e">
        <f t="shared" si="36"/>
        <v>#N/A</v>
      </c>
      <c r="L88" s="19" t="e">
        <f t="shared" si="43"/>
        <v>#N/A</v>
      </c>
      <c r="M88" s="21" t="e">
        <f t="shared" si="44"/>
        <v>#N/A</v>
      </c>
      <c r="N88" s="115" t="str">
        <f t="shared" si="37"/>
        <v>Полугодие</v>
      </c>
      <c r="O88" s="21">
        <f t="shared" si="29"/>
        <v>6</v>
      </c>
      <c r="P88" s="21" t="e">
        <f t="shared" si="47"/>
        <v>#N/A</v>
      </c>
      <c r="Q88" s="117" t="e">
        <f t="shared" si="48"/>
        <v>#N/A</v>
      </c>
      <c r="R88" s="120" t="e">
        <f t="shared" si="38"/>
        <v>#N/A</v>
      </c>
      <c r="S88" s="123" t="e">
        <f t="shared" si="39"/>
        <v>#N/A</v>
      </c>
      <c r="T88" s="122"/>
      <c r="U88" s="75" t="e">
        <f t="shared" si="30"/>
        <v>#N/A</v>
      </c>
      <c r="V88" s="75" t="e">
        <f t="shared" si="31"/>
        <v>#N/A</v>
      </c>
      <c r="W88" s="75"/>
      <c r="X88" s="19">
        <f t="shared" si="40"/>
        <v>0</v>
      </c>
      <c r="Y88" s="21" t="e">
        <f t="shared" si="32"/>
        <v>#N/A</v>
      </c>
      <c r="Z88" s="21" t="e">
        <f t="shared" si="33"/>
        <v>#N/A</v>
      </c>
      <c r="AA88" s="21" t="e">
        <f t="shared" si="41"/>
        <v>#N/A</v>
      </c>
      <c r="AB88" s="21" t="e">
        <f t="shared" si="42"/>
        <v>#N/A</v>
      </c>
      <c r="AI88" s="46">
        <v>88</v>
      </c>
      <c r="AJ88" s="46" t="s">
        <v>1</v>
      </c>
      <c r="AK88" s="46" t="str">
        <f t="shared" si="45"/>
        <v>Ревматоидный артрит , вес 88 кг</v>
      </c>
      <c r="AL88" s="47">
        <f t="shared" si="46"/>
        <v>704</v>
      </c>
      <c r="AM88" s="47">
        <v>1</v>
      </c>
      <c r="AN88" s="48"/>
      <c r="AO88" s="108">
        <v>158</v>
      </c>
      <c r="AP88" s="47">
        <v>2</v>
      </c>
      <c r="AQ88" s="47">
        <v>0</v>
      </c>
    </row>
    <row r="89" spans="2:43" s="37" customFormat="1" ht="14.25">
      <c r="B89" s="19">
        <v>81</v>
      </c>
      <c r="C89" s="74"/>
      <c r="D89" s="102"/>
      <c r="E89" s="73"/>
      <c r="F89" s="95"/>
      <c r="G89" s="22" t="str">
        <f t="shared" si="28"/>
        <v> , вес  кг</v>
      </c>
      <c r="H89" s="20" t="e">
        <f t="shared" si="34"/>
        <v>#N/A</v>
      </c>
      <c r="I89" s="21" t="e">
        <f t="shared" si="49"/>
        <v>#N/A</v>
      </c>
      <c r="J89" s="19" t="e">
        <f t="shared" si="35"/>
        <v>#N/A</v>
      </c>
      <c r="K89" s="75" t="e">
        <f t="shared" si="36"/>
        <v>#N/A</v>
      </c>
      <c r="L89" s="19" t="e">
        <f t="shared" si="43"/>
        <v>#N/A</v>
      </c>
      <c r="M89" s="21" t="e">
        <f t="shared" si="44"/>
        <v>#N/A</v>
      </c>
      <c r="N89" s="115" t="str">
        <f t="shared" si="37"/>
        <v>Полугодие</v>
      </c>
      <c r="O89" s="21">
        <f t="shared" si="29"/>
        <v>6</v>
      </c>
      <c r="P89" s="21" t="e">
        <f t="shared" si="47"/>
        <v>#N/A</v>
      </c>
      <c r="Q89" s="117" t="e">
        <f t="shared" si="48"/>
        <v>#N/A</v>
      </c>
      <c r="R89" s="120" t="e">
        <f t="shared" si="38"/>
        <v>#N/A</v>
      </c>
      <c r="S89" s="123" t="e">
        <f t="shared" si="39"/>
        <v>#N/A</v>
      </c>
      <c r="T89" s="122"/>
      <c r="U89" s="75" t="e">
        <f t="shared" si="30"/>
        <v>#N/A</v>
      </c>
      <c r="V89" s="75" t="e">
        <f t="shared" si="31"/>
        <v>#N/A</v>
      </c>
      <c r="W89" s="75"/>
      <c r="X89" s="19">
        <f t="shared" si="40"/>
        <v>0</v>
      </c>
      <c r="Y89" s="21" t="e">
        <f t="shared" si="32"/>
        <v>#N/A</v>
      </c>
      <c r="Z89" s="21" t="e">
        <f t="shared" si="33"/>
        <v>#N/A</v>
      </c>
      <c r="AA89" s="21" t="e">
        <f t="shared" si="41"/>
        <v>#N/A</v>
      </c>
      <c r="AB89" s="21" t="e">
        <f t="shared" si="42"/>
        <v>#N/A</v>
      </c>
      <c r="AI89" s="46">
        <v>89</v>
      </c>
      <c r="AJ89" s="46" t="s">
        <v>1</v>
      </c>
      <c r="AK89" s="46" t="str">
        <f t="shared" si="45"/>
        <v>Ревматоидный артрит , вес 89 кг</v>
      </c>
      <c r="AL89" s="47">
        <f t="shared" si="46"/>
        <v>712</v>
      </c>
      <c r="AM89" s="47">
        <v>1</v>
      </c>
      <c r="AN89" s="48"/>
      <c r="AO89" s="108">
        <v>159</v>
      </c>
      <c r="AP89" s="47">
        <v>2</v>
      </c>
      <c r="AQ89" s="47">
        <v>0</v>
      </c>
    </row>
    <row r="90" spans="2:43" s="37" customFormat="1" ht="14.25">
      <c r="B90" s="19">
        <v>82</v>
      </c>
      <c r="C90" s="74"/>
      <c r="D90" s="102"/>
      <c r="E90" s="73"/>
      <c r="F90" s="95"/>
      <c r="G90" s="22" t="str">
        <f t="shared" si="28"/>
        <v> , вес  кг</v>
      </c>
      <c r="H90" s="20" t="e">
        <f t="shared" si="34"/>
        <v>#N/A</v>
      </c>
      <c r="I90" s="21" t="e">
        <f t="shared" si="49"/>
        <v>#N/A</v>
      </c>
      <c r="J90" s="19" t="e">
        <f t="shared" si="35"/>
        <v>#N/A</v>
      </c>
      <c r="K90" s="75" t="e">
        <f t="shared" si="36"/>
        <v>#N/A</v>
      </c>
      <c r="L90" s="19" t="e">
        <f t="shared" si="43"/>
        <v>#N/A</v>
      </c>
      <c r="M90" s="21" t="e">
        <f t="shared" si="44"/>
        <v>#N/A</v>
      </c>
      <c r="N90" s="115" t="str">
        <f t="shared" si="37"/>
        <v>Полугодие</v>
      </c>
      <c r="O90" s="21">
        <f t="shared" si="29"/>
        <v>6</v>
      </c>
      <c r="P90" s="21" t="e">
        <f t="shared" si="47"/>
        <v>#N/A</v>
      </c>
      <c r="Q90" s="117" t="e">
        <f t="shared" si="48"/>
        <v>#N/A</v>
      </c>
      <c r="R90" s="120" t="e">
        <f t="shared" si="38"/>
        <v>#N/A</v>
      </c>
      <c r="S90" s="123" t="e">
        <f t="shared" si="39"/>
        <v>#N/A</v>
      </c>
      <c r="T90" s="122"/>
      <c r="U90" s="75" t="e">
        <f t="shared" si="30"/>
        <v>#N/A</v>
      </c>
      <c r="V90" s="75" t="e">
        <f t="shared" si="31"/>
        <v>#N/A</v>
      </c>
      <c r="W90" s="75"/>
      <c r="X90" s="19">
        <f t="shared" si="40"/>
        <v>0</v>
      </c>
      <c r="Y90" s="21" t="e">
        <f t="shared" si="32"/>
        <v>#N/A</v>
      </c>
      <c r="Z90" s="21" t="e">
        <f t="shared" si="33"/>
        <v>#N/A</v>
      </c>
      <c r="AA90" s="21" t="e">
        <f t="shared" si="41"/>
        <v>#N/A</v>
      </c>
      <c r="AB90" s="21" t="e">
        <f t="shared" si="42"/>
        <v>#N/A</v>
      </c>
      <c r="AI90" s="46">
        <v>90</v>
      </c>
      <c r="AJ90" s="46" t="s">
        <v>1</v>
      </c>
      <c r="AK90" s="46" t="str">
        <f t="shared" si="45"/>
        <v>Ревматоидный артрит , вес 90 кг</v>
      </c>
      <c r="AL90" s="47">
        <f t="shared" si="46"/>
        <v>720</v>
      </c>
      <c r="AM90" s="47">
        <v>1</v>
      </c>
      <c r="AN90" s="48"/>
      <c r="AO90" s="110">
        <v>160</v>
      </c>
      <c r="AP90" s="47">
        <v>2</v>
      </c>
      <c r="AQ90" s="47">
        <v>0</v>
      </c>
    </row>
    <row r="91" spans="2:43" s="37" customFormat="1" ht="14.25">
      <c r="B91" s="19">
        <v>83</v>
      </c>
      <c r="C91" s="74"/>
      <c r="D91" s="102"/>
      <c r="E91" s="73"/>
      <c r="F91" s="95"/>
      <c r="G91" s="22" t="str">
        <f t="shared" si="28"/>
        <v> , вес  кг</v>
      </c>
      <c r="H91" s="20" t="e">
        <f t="shared" si="34"/>
        <v>#N/A</v>
      </c>
      <c r="I91" s="21" t="e">
        <f t="shared" si="49"/>
        <v>#N/A</v>
      </c>
      <c r="J91" s="19" t="e">
        <f t="shared" si="35"/>
        <v>#N/A</v>
      </c>
      <c r="K91" s="75" t="e">
        <f t="shared" si="36"/>
        <v>#N/A</v>
      </c>
      <c r="L91" s="19" t="e">
        <f t="shared" si="43"/>
        <v>#N/A</v>
      </c>
      <c r="M91" s="21" t="e">
        <f t="shared" si="44"/>
        <v>#N/A</v>
      </c>
      <c r="N91" s="115" t="str">
        <f t="shared" si="37"/>
        <v>Полугодие</v>
      </c>
      <c r="O91" s="21">
        <f t="shared" si="29"/>
        <v>6</v>
      </c>
      <c r="P91" s="21" t="e">
        <f t="shared" si="47"/>
        <v>#N/A</v>
      </c>
      <c r="Q91" s="117" t="e">
        <f t="shared" si="48"/>
        <v>#N/A</v>
      </c>
      <c r="R91" s="120" t="e">
        <f t="shared" si="38"/>
        <v>#N/A</v>
      </c>
      <c r="S91" s="123" t="e">
        <f t="shared" si="39"/>
        <v>#N/A</v>
      </c>
      <c r="T91" s="122"/>
      <c r="U91" s="75" t="e">
        <f t="shared" si="30"/>
        <v>#N/A</v>
      </c>
      <c r="V91" s="75" t="e">
        <f t="shared" si="31"/>
        <v>#N/A</v>
      </c>
      <c r="W91" s="75"/>
      <c r="X91" s="19">
        <f t="shared" si="40"/>
        <v>0</v>
      </c>
      <c r="Y91" s="21" t="e">
        <f t="shared" si="32"/>
        <v>#N/A</v>
      </c>
      <c r="Z91" s="21" t="e">
        <f t="shared" si="33"/>
        <v>#N/A</v>
      </c>
      <c r="AA91" s="21" t="e">
        <f t="shared" si="41"/>
        <v>#N/A</v>
      </c>
      <c r="AB91" s="21" t="e">
        <f t="shared" si="42"/>
        <v>#N/A</v>
      </c>
      <c r="AI91" s="46">
        <v>91</v>
      </c>
      <c r="AJ91" s="46" t="s">
        <v>1</v>
      </c>
      <c r="AK91" s="46" t="str">
        <f t="shared" si="45"/>
        <v>Ревматоидный артрит , вес 91 кг</v>
      </c>
      <c r="AL91" s="47">
        <f t="shared" si="46"/>
        <v>728</v>
      </c>
      <c r="AM91" s="47">
        <v>1</v>
      </c>
      <c r="AN91" s="48"/>
      <c r="AO91" s="108">
        <v>161</v>
      </c>
      <c r="AP91" s="47">
        <v>2</v>
      </c>
      <c r="AQ91" s="47">
        <v>0</v>
      </c>
    </row>
    <row r="92" spans="2:43" s="37" customFormat="1" ht="14.25">
      <c r="B92" s="19">
        <v>84</v>
      </c>
      <c r="C92" s="74"/>
      <c r="D92" s="102"/>
      <c r="E92" s="73"/>
      <c r="F92" s="95"/>
      <c r="G92" s="22" t="str">
        <f aca="true" t="shared" si="50" ref="G92:G100">CONCATENATE(F92," , вес ",E92," кг")</f>
        <v> , вес  кг</v>
      </c>
      <c r="H92" s="20" t="e">
        <f t="shared" si="34"/>
        <v>#N/A</v>
      </c>
      <c r="I92" s="21" t="e">
        <f t="shared" si="49"/>
        <v>#N/A</v>
      </c>
      <c r="J92" s="19" t="e">
        <f t="shared" si="35"/>
        <v>#N/A</v>
      </c>
      <c r="K92" s="75" t="e">
        <f t="shared" si="36"/>
        <v>#N/A</v>
      </c>
      <c r="L92" s="19" t="e">
        <f t="shared" si="43"/>
        <v>#N/A</v>
      </c>
      <c r="M92" s="21" t="e">
        <f t="shared" si="44"/>
        <v>#N/A</v>
      </c>
      <c r="N92" s="115" t="str">
        <f t="shared" si="37"/>
        <v>Полугодие</v>
      </c>
      <c r="O92" s="21">
        <f t="shared" si="29"/>
        <v>6</v>
      </c>
      <c r="P92" s="21" t="e">
        <f t="shared" si="47"/>
        <v>#N/A</v>
      </c>
      <c r="Q92" s="117" t="e">
        <f t="shared" si="48"/>
        <v>#N/A</v>
      </c>
      <c r="R92" s="120" t="e">
        <f t="shared" si="38"/>
        <v>#N/A</v>
      </c>
      <c r="S92" s="123" t="e">
        <f t="shared" si="39"/>
        <v>#N/A</v>
      </c>
      <c r="T92" s="122"/>
      <c r="U92" s="75" t="e">
        <f t="shared" si="30"/>
        <v>#N/A</v>
      </c>
      <c r="V92" s="75" t="e">
        <f t="shared" si="31"/>
        <v>#N/A</v>
      </c>
      <c r="W92" s="75"/>
      <c r="X92" s="19">
        <f t="shared" si="40"/>
        <v>0</v>
      </c>
      <c r="Y92" s="21" t="e">
        <f t="shared" si="32"/>
        <v>#N/A</v>
      </c>
      <c r="Z92" s="21" t="e">
        <f t="shared" si="33"/>
        <v>#N/A</v>
      </c>
      <c r="AA92" s="21" t="e">
        <f t="shared" si="41"/>
        <v>#N/A</v>
      </c>
      <c r="AB92" s="21" t="e">
        <f t="shared" si="42"/>
        <v>#N/A</v>
      </c>
      <c r="AI92" s="46">
        <v>92</v>
      </c>
      <c r="AJ92" s="46" t="s">
        <v>1</v>
      </c>
      <c r="AK92" s="46" t="str">
        <f t="shared" si="45"/>
        <v>Ревматоидный артрит , вес 92 кг</v>
      </c>
      <c r="AL92" s="47">
        <f t="shared" si="46"/>
        <v>736</v>
      </c>
      <c r="AM92" s="47">
        <v>1</v>
      </c>
      <c r="AN92" s="48"/>
      <c r="AO92" s="108">
        <v>162</v>
      </c>
      <c r="AP92" s="47">
        <v>2</v>
      </c>
      <c r="AQ92" s="47">
        <v>0</v>
      </c>
    </row>
    <row r="93" spans="2:43" s="37" customFormat="1" ht="14.25">
      <c r="B93" s="19">
        <v>85</v>
      </c>
      <c r="C93" s="74"/>
      <c r="D93" s="102"/>
      <c r="E93" s="73"/>
      <c r="F93" s="95"/>
      <c r="G93" s="22" t="str">
        <f t="shared" si="50"/>
        <v> , вес  кг</v>
      </c>
      <c r="H93" s="20" t="e">
        <f t="shared" si="34"/>
        <v>#N/A</v>
      </c>
      <c r="I93" s="21" t="e">
        <f t="shared" si="49"/>
        <v>#N/A</v>
      </c>
      <c r="J93" s="19" t="e">
        <f t="shared" si="35"/>
        <v>#N/A</v>
      </c>
      <c r="K93" s="75" t="e">
        <f t="shared" si="36"/>
        <v>#N/A</v>
      </c>
      <c r="L93" s="19" t="e">
        <f t="shared" si="43"/>
        <v>#N/A</v>
      </c>
      <c r="M93" s="21" t="e">
        <f t="shared" si="44"/>
        <v>#N/A</v>
      </c>
      <c r="N93" s="115" t="str">
        <f t="shared" si="37"/>
        <v>Полугодие</v>
      </c>
      <c r="O93" s="21">
        <f t="shared" si="29"/>
        <v>6</v>
      </c>
      <c r="P93" s="21" t="e">
        <f t="shared" si="47"/>
        <v>#N/A</v>
      </c>
      <c r="Q93" s="117" t="e">
        <f t="shared" si="48"/>
        <v>#N/A</v>
      </c>
      <c r="R93" s="120" t="e">
        <f t="shared" si="38"/>
        <v>#N/A</v>
      </c>
      <c r="S93" s="123" t="e">
        <f t="shared" si="39"/>
        <v>#N/A</v>
      </c>
      <c r="T93" s="122"/>
      <c r="U93" s="75" t="e">
        <f t="shared" si="30"/>
        <v>#N/A</v>
      </c>
      <c r="V93" s="75" t="e">
        <f t="shared" si="31"/>
        <v>#N/A</v>
      </c>
      <c r="W93" s="75"/>
      <c r="X93" s="19">
        <f t="shared" si="40"/>
        <v>0</v>
      </c>
      <c r="Y93" s="21" t="e">
        <f t="shared" si="32"/>
        <v>#N/A</v>
      </c>
      <c r="Z93" s="21" t="e">
        <f t="shared" si="33"/>
        <v>#N/A</v>
      </c>
      <c r="AA93" s="21" t="e">
        <f t="shared" si="41"/>
        <v>#N/A</v>
      </c>
      <c r="AB93" s="21" t="e">
        <f t="shared" si="42"/>
        <v>#N/A</v>
      </c>
      <c r="AI93" s="46">
        <v>93</v>
      </c>
      <c r="AJ93" s="46" t="s">
        <v>1</v>
      </c>
      <c r="AK93" s="46" t="str">
        <f t="shared" si="45"/>
        <v>Ревматоидный артрит , вес 93 кг</v>
      </c>
      <c r="AL93" s="47">
        <f t="shared" si="46"/>
        <v>744</v>
      </c>
      <c r="AM93" s="47">
        <v>1</v>
      </c>
      <c r="AN93" s="48"/>
      <c r="AO93" s="47">
        <v>163</v>
      </c>
      <c r="AP93" s="47">
        <v>2</v>
      </c>
      <c r="AQ93" s="47">
        <v>0</v>
      </c>
    </row>
    <row r="94" spans="2:43" s="37" customFormat="1" ht="14.25">
      <c r="B94" s="19">
        <v>86</v>
      </c>
      <c r="C94" s="74"/>
      <c r="D94" s="102"/>
      <c r="E94" s="73"/>
      <c r="F94" s="95"/>
      <c r="G94" s="22" t="str">
        <f t="shared" si="50"/>
        <v> , вес  кг</v>
      </c>
      <c r="H94" s="20" t="e">
        <f t="shared" si="34"/>
        <v>#N/A</v>
      </c>
      <c r="I94" s="21" t="e">
        <f t="shared" si="49"/>
        <v>#N/A</v>
      </c>
      <c r="J94" s="19" t="e">
        <f t="shared" si="35"/>
        <v>#N/A</v>
      </c>
      <c r="K94" s="75" t="e">
        <f t="shared" si="36"/>
        <v>#N/A</v>
      </c>
      <c r="L94" s="19" t="e">
        <f t="shared" si="43"/>
        <v>#N/A</v>
      </c>
      <c r="M94" s="21" t="e">
        <f t="shared" si="44"/>
        <v>#N/A</v>
      </c>
      <c r="N94" s="115" t="str">
        <f t="shared" si="37"/>
        <v>Полугодие</v>
      </c>
      <c r="O94" s="21">
        <f t="shared" si="29"/>
        <v>6</v>
      </c>
      <c r="P94" s="21" t="e">
        <f t="shared" si="47"/>
        <v>#N/A</v>
      </c>
      <c r="Q94" s="117" t="e">
        <f t="shared" si="48"/>
        <v>#N/A</v>
      </c>
      <c r="R94" s="120" t="e">
        <f t="shared" si="38"/>
        <v>#N/A</v>
      </c>
      <c r="S94" s="123" t="e">
        <f t="shared" si="39"/>
        <v>#N/A</v>
      </c>
      <c r="T94" s="122"/>
      <c r="U94" s="75" t="e">
        <f t="shared" si="30"/>
        <v>#N/A</v>
      </c>
      <c r="V94" s="75" t="e">
        <f t="shared" si="31"/>
        <v>#N/A</v>
      </c>
      <c r="W94" s="75"/>
      <c r="X94" s="19">
        <f t="shared" si="40"/>
        <v>0</v>
      </c>
      <c r="Y94" s="21" t="e">
        <f t="shared" si="32"/>
        <v>#N/A</v>
      </c>
      <c r="Z94" s="21" t="e">
        <f t="shared" si="33"/>
        <v>#N/A</v>
      </c>
      <c r="AA94" s="21" t="e">
        <f t="shared" si="41"/>
        <v>#N/A</v>
      </c>
      <c r="AB94" s="21" t="e">
        <f t="shared" si="42"/>
        <v>#N/A</v>
      </c>
      <c r="AI94" s="46">
        <v>94</v>
      </c>
      <c r="AJ94" s="46" t="s">
        <v>1</v>
      </c>
      <c r="AK94" s="46" t="str">
        <f t="shared" si="45"/>
        <v>Ревматоидный артрит , вес 94 кг</v>
      </c>
      <c r="AL94" s="47">
        <f t="shared" si="46"/>
        <v>752</v>
      </c>
      <c r="AM94" s="47">
        <v>1</v>
      </c>
      <c r="AN94" s="48"/>
      <c r="AO94" s="108">
        <v>164</v>
      </c>
      <c r="AP94" s="47">
        <v>2</v>
      </c>
      <c r="AQ94" s="47">
        <v>0</v>
      </c>
    </row>
    <row r="95" spans="2:43" s="37" customFormat="1" ht="14.25">
      <c r="B95" s="19">
        <v>87</v>
      </c>
      <c r="C95" s="74"/>
      <c r="D95" s="102"/>
      <c r="E95" s="73"/>
      <c r="F95" s="95"/>
      <c r="G95" s="22" t="str">
        <f t="shared" si="50"/>
        <v> , вес  кг</v>
      </c>
      <c r="H95" s="20" t="e">
        <f t="shared" si="34"/>
        <v>#N/A</v>
      </c>
      <c r="I95" s="21" t="e">
        <f t="shared" si="49"/>
        <v>#N/A</v>
      </c>
      <c r="J95" s="19" t="e">
        <f t="shared" si="35"/>
        <v>#N/A</v>
      </c>
      <c r="K95" s="75" t="e">
        <f t="shared" si="36"/>
        <v>#N/A</v>
      </c>
      <c r="L95" s="19" t="e">
        <f t="shared" si="43"/>
        <v>#N/A</v>
      </c>
      <c r="M95" s="21" t="e">
        <f t="shared" si="44"/>
        <v>#N/A</v>
      </c>
      <c r="N95" s="115" t="str">
        <f t="shared" si="37"/>
        <v>Полугодие</v>
      </c>
      <c r="O95" s="21">
        <f t="shared" si="29"/>
        <v>6</v>
      </c>
      <c r="P95" s="21" t="e">
        <f t="shared" si="47"/>
        <v>#N/A</v>
      </c>
      <c r="Q95" s="117" t="e">
        <f t="shared" si="48"/>
        <v>#N/A</v>
      </c>
      <c r="R95" s="120" t="e">
        <f t="shared" si="38"/>
        <v>#N/A</v>
      </c>
      <c r="S95" s="123" t="e">
        <f t="shared" si="39"/>
        <v>#N/A</v>
      </c>
      <c r="T95" s="122"/>
      <c r="U95" s="75" t="e">
        <f t="shared" si="30"/>
        <v>#N/A</v>
      </c>
      <c r="V95" s="75" t="e">
        <f t="shared" si="31"/>
        <v>#N/A</v>
      </c>
      <c r="W95" s="75"/>
      <c r="X95" s="19">
        <f t="shared" si="40"/>
        <v>0</v>
      </c>
      <c r="Y95" s="21" t="e">
        <f t="shared" si="32"/>
        <v>#N/A</v>
      </c>
      <c r="Z95" s="21" t="e">
        <f t="shared" si="33"/>
        <v>#N/A</v>
      </c>
      <c r="AA95" s="21" t="e">
        <f t="shared" si="41"/>
        <v>#N/A</v>
      </c>
      <c r="AB95" s="21" t="e">
        <f t="shared" si="42"/>
        <v>#N/A</v>
      </c>
      <c r="AI95" s="46">
        <v>95</v>
      </c>
      <c r="AJ95" s="46" t="s">
        <v>1</v>
      </c>
      <c r="AK95" s="46" t="str">
        <f t="shared" si="45"/>
        <v>Ревматоидный артрит , вес 95 кг</v>
      </c>
      <c r="AL95" s="47">
        <f t="shared" si="46"/>
        <v>760</v>
      </c>
      <c r="AM95" s="47">
        <v>1</v>
      </c>
      <c r="AN95" s="48"/>
      <c r="AO95" s="108">
        <v>165</v>
      </c>
      <c r="AP95" s="47">
        <v>2</v>
      </c>
      <c r="AQ95" s="47">
        <v>0</v>
      </c>
    </row>
    <row r="96" spans="2:43" s="37" customFormat="1" ht="14.25">
      <c r="B96" s="19">
        <v>88</v>
      </c>
      <c r="C96" s="74"/>
      <c r="D96" s="102"/>
      <c r="E96" s="73"/>
      <c r="F96" s="95"/>
      <c r="G96" s="22" t="str">
        <f t="shared" si="50"/>
        <v> , вес  кг</v>
      </c>
      <c r="H96" s="20" t="e">
        <f t="shared" si="34"/>
        <v>#N/A</v>
      </c>
      <c r="I96" s="21" t="e">
        <f t="shared" si="49"/>
        <v>#N/A</v>
      </c>
      <c r="J96" s="19" t="e">
        <f t="shared" si="35"/>
        <v>#N/A</v>
      </c>
      <c r="K96" s="75" t="e">
        <f t="shared" si="36"/>
        <v>#N/A</v>
      </c>
      <c r="L96" s="19" t="e">
        <f t="shared" si="43"/>
        <v>#N/A</v>
      </c>
      <c r="M96" s="21" t="e">
        <f t="shared" si="44"/>
        <v>#N/A</v>
      </c>
      <c r="N96" s="115" t="str">
        <f t="shared" si="37"/>
        <v>Полугодие</v>
      </c>
      <c r="O96" s="21">
        <f t="shared" si="29"/>
        <v>6</v>
      </c>
      <c r="P96" s="21" t="e">
        <f t="shared" si="47"/>
        <v>#N/A</v>
      </c>
      <c r="Q96" s="117" t="e">
        <f t="shared" si="48"/>
        <v>#N/A</v>
      </c>
      <c r="R96" s="120" t="e">
        <f t="shared" si="38"/>
        <v>#N/A</v>
      </c>
      <c r="S96" s="123" t="e">
        <f t="shared" si="39"/>
        <v>#N/A</v>
      </c>
      <c r="T96" s="122"/>
      <c r="U96" s="75" t="e">
        <f t="shared" si="30"/>
        <v>#N/A</v>
      </c>
      <c r="V96" s="75" t="e">
        <f t="shared" si="31"/>
        <v>#N/A</v>
      </c>
      <c r="W96" s="75"/>
      <c r="X96" s="19">
        <f t="shared" si="40"/>
        <v>0</v>
      </c>
      <c r="Y96" s="21" t="e">
        <f t="shared" si="32"/>
        <v>#N/A</v>
      </c>
      <c r="Z96" s="21" t="e">
        <f t="shared" si="33"/>
        <v>#N/A</v>
      </c>
      <c r="AA96" s="21" t="e">
        <f t="shared" si="41"/>
        <v>#N/A</v>
      </c>
      <c r="AB96" s="21" t="e">
        <f t="shared" si="42"/>
        <v>#N/A</v>
      </c>
      <c r="AI96" s="46">
        <v>96</v>
      </c>
      <c r="AJ96" s="46" t="s">
        <v>1</v>
      </c>
      <c r="AK96" s="46" t="str">
        <f t="shared" si="45"/>
        <v>Ревматоидный артрит , вес 96 кг</v>
      </c>
      <c r="AL96" s="47">
        <f t="shared" si="46"/>
        <v>768</v>
      </c>
      <c r="AM96" s="47">
        <v>1</v>
      </c>
      <c r="AN96" s="48"/>
      <c r="AO96" s="47">
        <v>166</v>
      </c>
      <c r="AP96" s="47">
        <v>2</v>
      </c>
      <c r="AQ96" s="47">
        <v>0</v>
      </c>
    </row>
    <row r="97" spans="2:43" s="37" customFormat="1" ht="14.25">
      <c r="B97" s="19">
        <v>89</v>
      </c>
      <c r="C97" s="74"/>
      <c r="D97" s="102"/>
      <c r="E97" s="73"/>
      <c r="F97" s="95"/>
      <c r="G97" s="22" t="str">
        <f t="shared" si="50"/>
        <v> , вес  кг</v>
      </c>
      <c r="H97" s="20" t="e">
        <f t="shared" si="34"/>
        <v>#N/A</v>
      </c>
      <c r="I97" s="21" t="e">
        <f t="shared" si="49"/>
        <v>#N/A</v>
      </c>
      <c r="J97" s="19" t="e">
        <f t="shared" si="35"/>
        <v>#N/A</v>
      </c>
      <c r="K97" s="75" t="e">
        <f t="shared" si="36"/>
        <v>#N/A</v>
      </c>
      <c r="L97" s="19" t="e">
        <f t="shared" si="43"/>
        <v>#N/A</v>
      </c>
      <c r="M97" s="21" t="e">
        <f t="shared" si="44"/>
        <v>#N/A</v>
      </c>
      <c r="N97" s="115" t="str">
        <f t="shared" si="37"/>
        <v>Полугодие</v>
      </c>
      <c r="O97" s="21">
        <f t="shared" si="29"/>
        <v>6</v>
      </c>
      <c r="P97" s="21" t="e">
        <f t="shared" si="47"/>
        <v>#N/A</v>
      </c>
      <c r="Q97" s="117" t="e">
        <f t="shared" si="48"/>
        <v>#N/A</v>
      </c>
      <c r="R97" s="120" t="e">
        <f t="shared" si="38"/>
        <v>#N/A</v>
      </c>
      <c r="S97" s="123" t="e">
        <f t="shared" si="39"/>
        <v>#N/A</v>
      </c>
      <c r="T97" s="122"/>
      <c r="U97" s="75" t="e">
        <f t="shared" si="30"/>
        <v>#N/A</v>
      </c>
      <c r="V97" s="75" t="e">
        <f t="shared" si="31"/>
        <v>#N/A</v>
      </c>
      <c r="W97" s="75"/>
      <c r="X97" s="19">
        <f t="shared" si="40"/>
        <v>0</v>
      </c>
      <c r="Y97" s="21" t="e">
        <f t="shared" si="32"/>
        <v>#N/A</v>
      </c>
      <c r="Z97" s="21" t="e">
        <f t="shared" si="33"/>
        <v>#N/A</v>
      </c>
      <c r="AA97" s="21" t="e">
        <f t="shared" si="41"/>
        <v>#N/A</v>
      </c>
      <c r="AB97" s="21" t="e">
        <f t="shared" si="42"/>
        <v>#N/A</v>
      </c>
      <c r="AI97" s="46">
        <v>97</v>
      </c>
      <c r="AJ97" s="46" t="s">
        <v>1</v>
      </c>
      <c r="AK97" s="46" t="str">
        <f t="shared" si="45"/>
        <v>Ревматоидный артрит , вес 97 кг</v>
      </c>
      <c r="AL97" s="47">
        <f t="shared" si="46"/>
        <v>776</v>
      </c>
      <c r="AM97" s="47">
        <v>1</v>
      </c>
      <c r="AN97" s="48"/>
      <c r="AO97" s="108">
        <v>167</v>
      </c>
      <c r="AP97" s="47">
        <v>2</v>
      </c>
      <c r="AQ97" s="47">
        <v>0</v>
      </c>
    </row>
    <row r="98" spans="2:43" s="37" customFormat="1" ht="14.25">
      <c r="B98" s="19">
        <v>90</v>
      </c>
      <c r="C98" s="74"/>
      <c r="D98" s="102"/>
      <c r="E98" s="73"/>
      <c r="F98" s="95"/>
      <c r="G98" s="22" t="str">
        <f t="shared" si="50"/>
        <v> , вес  кг</v>
      </c>
      <c r="H98" s="20" t="e">
        <f t="shared" si="34"/>
        <v>#N/A</v>
      </c>
      <c r="I98" s="21" t="e">
        <f t="shared" si="49"/>
        <v>#N/A</v>
      </c>
      <c r="J98" s="19" t="e">
        <f t="shared" si="35"/>
        <v>#N/A</v>
      </c>
      <c r="K98" s="75" t="e">
        <f t="shared" si="36"/>
        <v>#N/A</v>
      </c>
      <c r="L98" s="19" t="e">
        <f t="shared" si="43"/>
        <v>#N/A</v>
      </c>
      <c r="M98" s="21" t="e">
        <f t="shared" si="44"/>
        <v>#N/A</v>
      </c>
      <c r="N98" s="115" t="str">
        <f t="shared" si="37"/>
        <v>Полугодие</v>
      </c>
      <c r="O98" s="21">
        <f t="shared" si="29"/>
        <v>6</v>
      </c>
      <c r="P98" s="21" t="e">
        <f t="shared" si="47"/>
        <v>#N/A</v>
      </c>
      <c r="Q98" s="117" t="e">
        <f t="shared" si="48"/>
        <v>#N/A</v>
      </c>
      <c r="R98" s="120" t="e">
        <f t="shared" si="38"/>
        <v>#N/A</v>
      </c>
      <c r="S98" s="123" t="e">
        <f t="shared" si="39"/>
        <v>#N/A</v>
      </c>
      <c r="T98" s="122"/>
      <c r="U98" s="75" t="e">
        <f t="shared" si="30"/>
        <v>#N/A</v>
      </c>
      <c r="V98" s="75" t="e">
        <f t="shared" si="31"/>
        <v>#N/A</v>
      </c>
      <c r="W98" s="75"/>
      <c r="X98" s="19">
        <f t="shared" si="40"/>
        <v>0</v>
      </c>
      <c r="Y98" s="21" t="e">
        <f t="shared" si="32"/>
        <v>#N/A</v>
      </c>
      <c r="Z98" s="21" t="e">
        <f t="shared" si="33"/>
        <v>#N/A</v>
      </c>
      <c r="AA98" s="21" t="e">
        <f t="shared" si="41"/>
        <v>#N/A</v>
      </c>
      <c r="AB98" s="21" t="e">
        <f t="shared" si="42"/>
        <v>#N/A</v>
      </c>
      <c r="AI98" s="46">
        <v>98</v>
      </c>
      <c r="AJ98" s="46" t="s">
        <v>1</v>
      </c>
      <c r="AK98" s="46" t="str">
        <f t="shared" si="45"/>
        <v>Ревматоидный артрит , вес 98 кг</v>
      </c>
      <c r="AL98" s="47">
        <f t="shared" si="46"/>
        <v>784</v>
      </c>
      <c r="AM98" s="47">
        <v>1</v>
      </c>
      <c r="AN98" s="48"/>
      <c r="AO98" s="109">
        <v>168</v>
      </c>
      <c r="AP98" s="47">
        <v>2</v>
      </c>
      <c r="AQ98" s="47">
        <v>0</v>
      </c>
    </row>
    <row r="99" spans="2:43" s="37" customFormat="1" ht="14.25">
      <c r="B99" s="19">
        <v>91</v>
      </c>
      <c r="C99" s="74"/>
      <c r="D99" s="102"/>
      <c r="E99" s="73"/>
      <c r="F99" s="95"/>
      <c r="G99" s="22" t="str">
        <f t="shared" si="50"/>
        <v> , вес  кг</v>
      </c>
      <c r="H99" s="20" t="e">
        <f t="shared" si="34"/>
        <v>#N/A</v>
      </c>
      <c r="I99" s="21" t="e">
        <f t="shared" si="49"/>
        <v>#N/A</v>
      </c>
      <c r="J99" s="19" t="e">
        <f t="shared" si="35"/>
        <v>#N/A</v>
      </c>
      <c r="K99" s="75" t="e">
        <f t="shared" si="36"/>
        <v>#N/A</v>
      </c>
      <c r="L99" s="19" t="e">
        <f t="shared" si="43"/>
        <v>#N/A</v>
      </c>
      <c r="M99" s="21" t="e">
        <f t="shared" si="44"/>
        <v>#N/A</v>
      </c>
      <c r="N99" s="115" t="str">
        <f t="shared" si="37"/>
        <v>Полугодие</v>
      </c>
      <c r="O99" s="21">
        <f t="shared" si="29"/>
        <v>6</v>
      </c>
      <c r="P99" s="21" t="e">
        <f t="shared" si="47"/>
        <v>#N/A</v>
      </c>
      <c r="Q99" s="117" t="e">
        <f t="shared" si="48"/>
        <v>#N/A</v>
      </c>
      <c r="R99" s="120" t="e">
        <f t="shared" si="38"/>
        <v>#N/A</v>
      </c>
      <c r="S99" s="123" t="e">
        <f t="shared" si="39"/>
        <v>#N/A</v>
      </c>
      <c r="T99" s="122"/>
      <c r="U99" s="75" t="e">
        <f t="shared" si="30"/>
        <v>#N/A</v>
      </c>
      <c r="V99" s="75" t="e">
        <f t="shared" si="31"/>
        <v>#N/A</v>
      </c>
      <c r="W99" s="75"/>
      <c r="X99" s="19">
        <f t="shared" si="40"/>
        <v>0</v>
      </c>
      <c r="Y99" s="21" t="e">
        <f t="shared" si="32"/>
        <v>#N/A</v>
      </c>
      <c r="Z99" s="21" t="e">
        <f t="shared" si="33"/>
        <v>#N/A</v>
      </c>
      <c r="AA99" s="21" t="e">
        <f t="shared" si="41"/>
        <v>#N/A</v>
      </c>
      <c r="AB99" s="21" t="e">
        <f t="shared" si="42"/>
        <v>#N/A</v>
      </c>
      <c r="AI99" s="46">
        <v>99</v>
      </c>
      <c r="AJ99" s="46" t="s">
        <v>1</v>
      </c>
      <c r="AK99" s="46" t="str">
        <f t="shared" si="45"/>
        <v>Ревматоидный артрит , вес 99 кг</v>
      </c>
      <c r="AL99" s="47">
        <f t="shared" si="46"/>
        <v>792</v>
      </c>
      <c r="AM99" s="47">
        <v>1</v>
      </c>
      <c r="AN99" s="48"/>
      <c r="AO99" s="47">
        <v>169</v>
      </c>
      <c r="AP99" s="47">
        <v>2</v>
      </c>
      <c r="AQ99" s="47">
        <v>0</v>
      </c>
    </row>
    <row r="100" spans="2:43" s="37" customFormat="1" ht="14.25">
      <c r="B100" s="19">
        <v>92</v>
      </c>
      <c r="C100" s="74"/>
      <c r="D100" s="102"/>
      <c r="E100" s="73"/>
      <c r="F100" s="95"/>
      <c r="G100" s="22" t="str">
        <f t="shared" si="50"/>
        <v> , вес  кг</v>
      </c>
      <c r="H100" s="20" t="e">
        <f t="shared" si="34"/>
        <v>#N/A</v>
      </c>
      <c r="I100" s="21" t="e">
        <f t="shared" si="49"/>
        <v>#N/A</v>
      </c>
      <c r="J100" s="19" t="e">
        <f t="shared" si="35"/>
        <v>#N/A</v>
      </c>
      <c r="K100" s="75" t="e">
        <f t="shared" si="36"/>
        <v>#N/A</v>
      </c>
      <c r="L100" s="19" t="e">
        <f t="shared" si="43"/>
        <v>#N/A</v>
      </c>
      <c r="M100" s="21" t="e">
        <f t="shared" si="44"/>
        <v>#N/A</v>
      </c>
      <c r="N100" s="115" t="str">
        <f t="shared" si="37"/>
        <v>Полугодие</v>
      </c>
      <c r="O100" s="21">
        <f t="shared" si="29"/>
        <v>6</v>
      </c>
      <c r="P100" s="21" t="e">
        <f t="shared" si="47"/>
        <v>#N/A</v>
      </c>
      <c r="Q100" s="117" t="e">
        <f t="shared" si="48"/>
        <v>#N/A</v>
      </c>
      <c r="R100" s="120" t="e">
        <f t="shared" si="38"/>
        <v>#N/A</v>
      </c>
      <c r="S100" s="123" t="e">
        <f t="shared" si="39"/>
        <v>#N/A</v>
      </c>
      <c r="T100" s="122"/>
      <c r="U100" s="75" t="e">
        <f t="shared" si="30"/>
        <v>#N/A</v>
      </c>
      <c r="V100" s="75" t="e">
        <f t="shared" si="31"/>
        <v>#N/A</v>
      </c>
      <c r="W100" s="75"/>
      <c r="X100" s="19">
        <f t="shared" si="40"/>
        <v>0</v>
      </c>
      <c r="Y100" s="21" t="e">
        <f t="shared" si="32"/>
        <v>#N/A</v>
      </c>
      <c r="Z100" s="21" t="e">
        <f t="shared" si="33"/>
        <v>#N/A</v>
      </c>
      <c r="AA100" s="21" t="e">
        <f t="shared" si="41"/>
        <v>#N/A</v>
      </c>
      <c r="AB100" s="21" t="e">
        <f t="shared" si="42"/>
        <v>#N/A</v>
      </c>
      <c r="AI100" s="46">
        <v>100</v>
      </c>
      <c r="AJ100" s="46" t="s">
        <v>1</v>
      </c>
      <c r="AK100" s="46" t="str">
        <f t="shared" si="45"/>
        <v>Ревматоидный артрит , вес 100 кг</v>
      </c>
      <c r="AL100" s="47">
        <f t="shared" si="46"/>
        <v>800</v>
      </c>
      <c r="AM100" s="47">
        <v>1</v>
      </c>
      <c r="AN100" s="48"/>
      <c r="AO100" s="109">
        <v>170</v>
      </c>
      <c r="AP100" s="47">
        <v>2</v>
      </c>
      <c r="AQ100" s="47">
        <v>0</v>
      </c>
    </row>
    <row r="101" spans="2:43" s="37" customFormat="1" ht="14.25">
      <c r="B101" s="19">
        <v>93</v>
      </c>
      <c r="C101" s="74"/>
      <c r="D101" s="102"/>
      <c r="E101" s="73"/>
      <c r="F101" s="95"/>
      <c r="G101" s="22" t="str">
        <f aca="true" t="shared" si="51" ref="G101:G108">CONCATENATE(F101," , вес ",E101," кг")</f>
        <v> , вес  кг</v>
      </c>
      <c r="H101" s="20" t="e">
        <f t="shared" si="34"/>
        <v>#N/A</v>
      </c>
      <c r="I101" s="21" t="e">
        <f t="shared" si="49"/>
        <v>#N/A</v>
      </c>
      <c r="J101" s="19" t="e">
        <f t="shared" si="35"/>
        <v>#N/A</v>
      </c>
      <c r="K101" s="75" t="e">
        <f t="shared" si="36"/>
        <v>#N/A</v>
      </c>
      <c r="L101" s="19" t="e">
        <f t="shared" si="43"/>
        <v>#N/A</v>
      </c>
      <c r="M101" s="21" t="e">
        <f t="shared" si="44"/>
        <v>#N/A</v>
      </c>
      <c r="N101" s="115" t="str">
        <f t="shared" si="37"/>
        <v>Полугодие</v>
      </c>
      <c r="O101" s="21">
        <f t="shared" si="29"/>
        <v>6</v>
      </c>
      <c r="P101" s="21" t="e">
        <f t="shared" si="47"/>
        <v>#N/A</v>
      </c>
      <c r="Q101" s="117" t="e">
        <f t="shared" si="48"/>
        <v>#N/A</v>
      </c>
      <c r="R101" s="120" t="e">
        <f t="shared" si="38"/>
        <v>#N/A</v>
      </c>
      <c r="S101" s="123" t="e">
        <f t="shared" si="39"/>
        <v>#N/A</v>
      </c>
      <c r="T101" s="122"/>
      <c r="U101" s="75" t="e">
        <f t="shared" si="30"/>
        <v>#N/A</v>
      </c>
      <c r="V101" s="75" t="e">
        <f t="shared" si="31"/>
        <v>#N/A</v>
      </c>
      <c r="W101" s="75"/>
      <c r="X101" s="19">
        <f t="shared" si="40"/>
        <v>0</v>
      </c>
      <c r="Y101" s="21" t="e">
        <f t="shared" si="32"/>
        <v>#N/A</v>
      </c>
      <c r="Z101" s="21" t="e">
        <f t="shared" si="33"/>
        <v>#N/A</v>
      </c>
      <c r="AA101" s="21" t="e">
        <f t="shared" si="41"/>
        <v>#N/A</v>
      </c>
      <c r="AB101" s="21" t="e">
        <f t="shared" si="42"/>
        <v>#N/A</v>
      </c>
      <c r="AI101" s="46">
        <v>101</v>
      </c>
      <c r="AJ101" s="46" t="s">
        <v>1</v>
      </c>
      <c r="AK101" s="46" t="str">
        <f t="shared" si="45"/>
        <v>Ревматоидный артрит , вес 101 кг</v>
      </c>
      <c r="AL101" s="47">
        <v>800</v>
      </c>
      <c r="AM101" s="47">
        <v>1</v>
      </c>
      <c r="AN101" s="48"/>
      <c r="AO101" s="108">
        <v>171</v>
      </c>
      <c r="AP101" s="47">
        <v>2</v>
      </c>
      <c r="AQ101" s="47">
        <v>0</v>
      </c>
    </row>
    <row r="102" spans="2:43" s="37" customFormat="1" ht="14.25">
      <c r="B102" s="19">
        <v>94</v>
      </c>
      <c r="C102" s="74"/>
      <c r="D102" s="102"/>
      <c r="E102" s="73"/>
      <c r="F102" s="95"/>
      <c r="G102" s="22" t="str">
        <f t="shared" si="51"/>
        <v> , вес  кг</v>
      </c>
      <c r="H102" s="20" t="e">
        <f t="shared" si="34"/>
        <v>#N/A</v>
      </c>
      <c r="I102" s="21" t="e">
        <f t="shared" si="49"/>
        <v>#N/A</v>
      </c>
      <c r="J102" s="19" t="e">
        <f t="shared" si="35"/>
        <v>#N/A</v>
      </c>
      <c r="K102" s="75" t="e">
        <f t="shared" si="36"/>
        <v>#N/A</v>
      </c>
      <c r="L102" s="19" t="e">
        <f t="shared" si="43"/>
        <v>#N/A</v>
      </c>
      <c r="M102" s="21" t="e">
        <f t="shared" si="44"/>
        <v>#N/A</v>
      </c>
      <c r="N102" s="115" t="str">
        <f t="shared" si="37"/>
        <v>Полугодие</v>
      </c>
      <c r="O102" s="21">
        <f t="shared" si="29"/>
        <v>6</v>
      </c>
      <c r="P102" s="21" t="e">
        <f t="shared" si="47"/>
        <v>#N/A</v>
      </c>
      <c r="Q102" s="117" t="e">
        <f t="shared" si="48"/>
        <v>#N/A</v>
      </c>
      <c r="R102" s="120" t="e">
        <f t="shared" si="38"/>
        <v>#N/A</v>
      </c>
      <c r="S102" s="123" t="e">
        <f t="shared" si="39"/>
        <v>#N/A</v>
      </c>
      <c r="T102" s="122"/>
      <c r="U102" s="75" t="e">
        <f t="shared" si="30"/>
        <v>#N/A</v>
      </c>
      <c r="V102" s="75" t="e">
        <f t="shared" si="31"/>
        <v>#N/A</v>
      </c>
      <c r="W102" s="75"/>
      <c r="X102" s="19">
        <f t="shared" si="40"/>
        <v>0</v>
      </c>
      <c r="Y102" s="21" t="e">
        <f t="shared" si="32"/>
        <v>#N/A</v>
      </c>
      <c r="Z102" s="21" t="e">
        <f t="shared" si="33"/>
        <v>#N/A</v>
      </c>
      <c r="AA102" s="21" t="e">
        <f t="shared" si="41"/>
        <v>#N/A</v>
      </c>
      <c r="AB102" s="21" t="e">
        <f t="shared" si="42"/>
        <v>#N/A</v>
      </c>
      <c r="AI102" s="46">
        <v>102</v>
      </c>
      <c r="AJ102" s="46" t="s">
        <v>1</v>
      </c>
      <c r="AK102" s="46" t="str">
        <f t="shared" si="45"/>
        <v>Ревматоидный артрит , вес 102 кг</v>
      </c>
      <c r="AL102" s="47">
        <v>800</v>
      </c>
      <c r="AM102" s="47">
        <v>1</v>
      </c>
      <c r="AN102" s="48"/>
      <c r="AO102" s="47">
        <v>172</v>
      </c>
      <c r="AP102" s="47">
        <v>2</v>
      </c>
      <c r="AQ102" s="47">
        <v>0</v>
      </c>
    </row>
    <row r="103" spans="2:43" s="37" customFormat="1" ht="14.25">
      <c r="B103" s="19">
        <v>95</v>
      </c>
      <c r="C103" s="74"/>
      <c r="D103" s="102"/>
      <c r="E103" s="73"/>
      <c r="F103" s="95"/>
      <c r="G103" s="22" t="str">
        <f t="shared" si="51"/>
        <v> , вес  кг</v>
      </c>
      <c r="H103" s="20" t="e">
        <f t="shared" si="34"/>
        <v>#N/A</v>
      </c>
      <c r="I103" s="21" t="e">
        <f t="shared" si="49"/>
        <v>#N/A</v>
      </c>
      <c r="J103" s="19" t="e">
        <f t="shared" si="35"/>
        <v>#N/A</v>
      </c>
      <c r="K103" s="75" t="e">
        <f t="shared" si="36"/>
        <v>#N/A</v>
      </c>
      <c r="L103" s="19" t="e">
        <f t="shared" si="43"/>
        <v>#N/A</v>
      </c>
      <c r="M103" s="21" t="e">
        <f t="shared" si="44"/>
        <v>#N/A</v>
      </c>
      <c r="N103" s="115" t="str">
        <f t="shared" si="37"/>
        <v>Полугодие</v>
      </c>
      <c r="O103" s="21">
        <f t="shared" si="29"/>
        <v>6</v>
      </c>
      <c r="P103" s="21" t="e">
        <f t="shared" si="47"/>
        <v>#N/A</v>
      </c>
      <c r="Q103" s="117" t="e">
        <f t="shared" si="48"/>
        <v>#N/A</v>
      </c>
      <c r="R103" s="120" t="e">
        <f t="shared" si="38"/>
        <v>#N/A</v>
      </c>
      <c r="S103" s="123" t="e">
        <f t="shared" si="39"/>
        <v>#N/A</v>
      </c>
      <c r="T103" s="122"/>
      <c r="U103" s="75" t="e">
        <f t="shared" si="30"/>
        <v>#N/A</v>
      </c>
      <c r="V103" s="75" t="e">
        <f t="shared" si="31"/>
        <v>#N/A</v>
      </c>
      <c r="W103" s="75"/>
      <c r="X103" s="19">
        <f t="shared" si="40"/>
        <v>0</v>
      </c>
      <c r="Y103" s="21" t="e">
        <f t="shared" si="32"/>
        <v>#N/A</v>
      </c>
      <c r="Z103" s="21" t="e">
        <f t="shared" si="33"/>
        <v>#N/A</v>
      </c>
      <c r="AA103" s="21" t="e">
        <f t="shared" si="41"/>
        <v>#N/A</v>
      </c>
      <c r="AB103" s="21" t="e">
        <f t="shared" si="42"/>
        <v>#N/A</v>
      </c>
      <c r="AI103" s="46">
        <v>103</v>
      </c>
      <c r="AJ103" s="46" t="s">
        <v>1</v>
      </c>
      <c r="AK103" s="46" t="str">
        <f t="shared" si="45"/>
        <v>Ревматоидный артрит , вес 103 кг</v>
      </c>
      <c r="AL103" s="47">
        <v>800</v>
      </c>
      <c r="AM103" s="47">
        <v>1</v>
      </c>
      <c r="AN103" s="48"/>
      <c r="AO103" s="108">
        <v>173</v>
      </c>
      <c r="AP103" s="47">
        <v>2</v>
      </c>
      <c r="AQ103" s="47">
        <v>0</v>
      </c>
    </row>
    <row r="104" spans="2:43" s="37" customFormat="1" ht="14.25">
      <c r="B104" s="19">
        <v>96</v>
      </c>
      <c r="C104" s="74"/>
      <c r="D104" s="102"/>
      <c r="E104" s="73"/>
      <c r="F104" s="95"/>
      <c r="G104" s="22" t="str">
        <f t="shared" si="51"/>
        <v> , вес  кг</v>
      </c>
      <c r="H104" s="20" t="e">
        <f t="shared" si="34"/>
        <v>#N/A</v>
      </c>
      <c r="I104" s="21" t="e">
        <f t="shared" si="49"/>
        <v>#N/A</v>
      </c>
      <c r="J104" s="19" t="e">
        <f t="shared" si="35"/>
        <v>#N/A</v>
      </c>
      <c r="K104" s="75" t="e">
        <f t="shared" si="36"/>
        <v>#N/A</v>
      </c>
      <c r="L104" s="19" t="e">
        <f t="shared" si="43"/>
        <v>#N/A</v>
      </c>
      <c r="M104" s="21" t="e">
        <f t="shared" si="44"/>
        <v>#N/A</v>
      </c>
      <c r="N104" s="115" t="str">
        <f t="shared" si="37"/>
        <v>Полугодие</v>
      </c>
      <c r="O104" s="21">
        <f t="shared" si="29"/>
        <v>6</v>
      </c>
      <c r="P104" s="21" t="e">
        <f t="shared" si="47"/>
        <v>#N/A</v>
      </c>
      <c r="Q104" s="117" t="e">
        <f t="shared" si="48"/>
        <v>#N/A</v>
      </c>
      <c r="R104" s="120" t="e">
        <f t="shared" si="38"/>
        <v>#N/A</v>
      </c>
      <c r="S104" s="123" t="e">
        <f t="shared" si="39"/>
        <v>#N/A</v>
      </c>
      <c r="T104" s="122"/>
      <c r="U104" s="75" t="e">
        <f t="shared" si="30"/>
        <v>#N/A</v>
      </c>
      <c r="V104" s="75" t="e">
        <f t="shared" si="31"/>
        <v>#N/A</v>
      </c>
      <c r="W104" s="75"/>
      <c r="X104" s="19">
        <f t="shared" si="40"/>
        <v>0</v>
      </c>
      <c r="Y104" s="21" t="e">
        <f t="shared" si="32"/>
        <v>#N/A</v>
      </c>
      <c r="Z104" s="21" t="e">
        <f t="shared" si="33"/>
        <v>#N/A</v>
      </c>
      <c r="AA104" s="21" t="e">
        <f t="shared" si="41"/>
        <v>#N/A</v>
      </c>
      <c r="AB104" s="21" t="e">
        <f t="shared" si="42"/>
        <v>#N/A</v>
      </c>
      <c r="AI104" s="46">
        <v>104</v>
      </c>
      <c r="AJ104" s="46" t="s">
        <v>1</v>
      </c>
      <c r="AK104" s="46" t="str">
        <f t="shared" si="45"/>
        <v>Ревматоидный артрит , вес 104 кг</v>
      </c>
      <c r="AL104" s="47">
        <v>800</v>
      </c>
      <c r="AM104" s="47">
        <v>1</v>
      </c>
      <c r="AN104" s="48"/>
      <c r="AO104" s="108">
        <v>174</v>
      </c>
      <c r="AP104" s="47">
        <v>2</v>
      </c>
      <c r="AQ104" s="47">
        <v>0</v>
      </c>
    </row>
    <row r="105" spans="2:43" s="37" customFormat="1" ht="14.25">
      <c r="B105" s="19">
        <v>97</v>
      </c>
      <c r="C105" s="74"/>
      <c r="D105" s="102"/>
      <c r="E105" s="73"/>
      <c r="F105" s="95"/>
      <c r="G105" s="22" t="str">
        <f t="shared" si="51"/>
        <v> , вес  кг</v>
      </c>
      <c r="H105" s="20" t="e">
        <f t="shared" si="34"/>
        <v>#N/A</v>
      </c>
      <c r="I105" s="21" t="e">
        <f t="shared" si="49"/>
        <v>#N/A</v>
      </c>
      <c r="J105" s="19" t="e">
        <f t="shared" si="35"/>
        <v>#N/A</v>
      </c>
      <c r="K105" s="75" t="e">
        <f t="shared" si="36"/>
        <v>#N/A</v>
      </c>
      <c r="L105" s="19" t="e">
        <f t="shared" si="43"/>
        <v>#N/A</v>
      </c>
      <c r="M105" s="21" t="e">
        <f t="shared" si="44"/>
        <v>#N/A</v>
      </c>
      <c r="N105" s="115" t="str">
        <f t="shared" si="37"/>
        <v>Полугодие</v>
      </c>
      <c r="O105" s="21">
        <f>VLOOKUP(N105,$AE$17:$AG$20,3,0)</f>
        <v>6</v>
      </c>
      <c r="P105" s="21" t="e">
        <f t="shared" si="47"/>
        <v>#N/A</v>
      </c>
      <c r="Q105" s="117" t="e">
        <f t="shared" si="48"/>
        <v>#N/A</v>
      </c>
      <c r="R105" s="120" t="e">
        <f t="shared" si="38"/>
        <v>#N/A</v>
      </c>
      <c r="S105" s="123" t="e">
        <f t="shared" si="39"/>
        <v>#N/A</v>
      </c>
      <c r="T105" s="122"/>
      <c r="U105" s="75" t="e">
        <f>VLOOKUP(T105,$AE$23:$AF$34,2,0)</f>
        <v>#N/A</v>
      </c>
      <c r="V105" s="75" t="e">
        <f>I105*U105/4</f>
        <v>#N/A</v>
      </c>
      <c r="W105" s="75"/>
      <c r="X105" s="19">
        <f t="shared" si="40"/>
        <v>0</v>
      </c>
      <c r="Y105" s="21" t="e">
        <f>X105*L105</f>
        <v>#N/A</v>
      </c>
      <c r="Z105" s="21" t="e">
        <f t="shared" si="33"/>
        <v>#N/A</v>
      </c>
      <c r="AA105" s="21" t="e">
        <f t="shared" si="41"/>
        <v>#N/A</v>
      </c>
      <c r="AB105" s="21" t="e">
        <f t="shared" si="42"/>
        <v>#N/A</v>
      </c>
      <c r="AI105" s="46">
        <v>105</v>
      </c>
      <c r="AJ105" s="46" t="s">
        <v>1</v>
      </c>
      <c r="AK105" s="46" t="str">
        <f t="shared" si="45"/>
        <v>Ревматоидный артрит , вес 105 кг</v>
      </c>
      <c r="AL105" s="47">
        <v>800</v>
      </c>
      <c r="AM105" s="47">
        <v>1</v>
      </c>
      <c r="AN105" s="48"/>
      <c r="AO105" s="47">
        <v>175</v>
      </c>
      <c r="AP105" s="47">
        <v>2</v>
      </c>
      <c r="AQ105" s="47">
        <v>0</v>
      </c>
    </row>
    <row r="106" spans="2:43" s="37" customFormat="1" ht="14.25">
      <c r="B106" s="19">
        <v>98</v>
      </c>
      <c r="C106" s="74"/>
      <c r="D106" s="102"/>
      <c r="E106" s="73"/>
      <c r="F106" s="95"/>
      <c r="G106" s="22" t="str">
        <f t="shared" si="51"/>
        <v> , вес  кг</v>
      </c>
      <c r="H106" s="20" t="e">
        <f t="shared" si="34"/>
        <v>#N/A</v>
      </c>
      <c r="I106" s="21" t="e">
        <f t="shared" si="49"/>
        <v>#N/A</v>
      </c>
      <c r="J106" s="19" t="e">
        <f t="shared" si="35"/>
        <v>#N/A</v>
      </c>
      <c r="K106" s="75" t="e">
        <f t="shared" si="36"/>
        <v>#N/A</v>
      </c>
      <c r="L106" s="19" t="e">
        <f t="shared" si="43"/>
        <v>#N/A</v>
      </c>
      <c r="M106" s="21" t="e">
        <f t="shared" si="44"/>
        <v>#N/A</v>
      </c>
      <c r="N106" s="115" t="str">
        <f t="shared" si="37"/>
        <v>Полугодие</v>
      </c>
      <c r="O106" s="21">
        <f>VLOOKUP(N106,$AE$17:$AG$20,3,0)</f>
        <v>6</v>
      </c>
      <c r="P106" s="21" t="e">
        <f t="shared" si="47"/>
        <v>#N/A</v>
      </c>
      <c r="Q106" s="117" t="e">
        <f t="shared" si="48"/>
        <v>#N/A</v>
      </c>
      <c r="R106" s="120" t="e">
        <f t="shared" si="38"/>
        <v>#N/A</v>
      </c>
      <c r="S106" s="123" t="e">
        <f t="shared" si="39"/>
        <v>#N/A</v>
      </c>
      <c r="T106" s="122"/>
      <c r="U106" s="75" t="e">
        <f>VLOOKUP(T106,$AE$23:$AF$34,2,0)</f>
        <v>#N/A</v>
      </c>
      <c r="V106" s="75" t="e">
        <f>I106*U106/4</f>
        <v>#N/A</v>
      </c>
      <c r="W106" s="75"/>
      <c r="X106" s="19">
        <f t="shared" si="40"/>
        <v>0</v>
      </c>
      <c r="Y106" s="21" t="e">
        <f>X106*L106</f>
        <v>#N/A</v>
      </c>
      <c r="Z106" s="21" t="e">
        <f t="shared" si="33"/>
        <v>#N/A</v>
      </c>
      <c r="AA106" s="21" t="e">
        <f t="shared" si="41"/>
        <v>#N/A</v>
      </c>
      <c r="AB106" s="21" t="e">
        <f t="shared" si="42"/>
        <v>#N/A</v>
      </c>
      <c r="AI106" s="46">
        <v>106</v>
      </c>
      <c r="AJ106" s="46" t="s">
        <v>1</v>
      </c>
      <c r="AK106" s="46" t="str">
        <f t="shared" si="45"/>
        <v>Ревматоидный артрит , вес 106 кг</v>
      </c>
      <c r="AL106" s="47">
        <v>800</v>
      </c>
      <c r="AM106" s="47">
        <v>1</v>
      </c>
      <c r="AN106" s="48"/>
      <c r="AO106" s="109">
        <v>176</v>
      </c>
      <c r="AP106" s="47">
        <v>2</v>
      </c>
      <c r="AQ106" s="47">
        <v>0</v>
      </c>
    </row>
    <row r="107" spans="2:43" s="37" customFormat="1" ht="14.25">
      <c r="B107" s="19">
        <v>99</v>
      </c>
      <c r="C107" s="74"/>
      <c r="D107" s="102"/>
      <c r="E107" s="73"/>
      <c r="F107" s="95"/>
      <c r="G107" s="22" t="str">
        <f t="shared" si="51"/>
        <v> , вес  кг</v>
      </c>
      <c r="H107" s="20" t="e">
        <f t="shared" si="34"/>
        <v>#N/A</v>
      </c>
      <c r="I107" s="21" t="e">
        <f t="shared" si="49"/>
        <v>#N/A</v>
      </c>
      <c r="J107" s="19" t="e">
        <f t="shared" si="35"/>
        <v>#N/A</v>
      </c>
      <c r="K107" s="75" t="e">
        <f t="shared" si="36"/>
        <v>#N/A</v>
      </c>
      <c r="L107" s="19" t="e">
        <f t="shared" si="43"/>
        <v>#N/A</v>
      </c>
      <c r="M107" s="21" t="e">
        <f t="shared" si="44"/>
        <v>#N/A</v>
      </c>
      <c r="N107" s="115" t="str">
        <f t="shared" si="37"/>
        <v>Полугодие</v>
      </c>
      <c r="O107" s="21">
        <f>VLOOKUP(N107,$AE$17:$AG$20,3,0)</f>
        <v>6</v>
      </c>
      <c r="P107" s="21" t="e">
        <f t="shared" si="47"/>
        <v>#N/A</v>
      </c>
      <c r="Q107" s="117" t="e">
        <f t="shared" si="48"/>
        <v>#N/A</v>
      </c>
      <c r="R107" s="120" t="e">
        <f t="shared" si="38"/>
        <v>#N/A</v>
      </c>
      <c r="S107" s="123" t="e">
        <f t="shared" si="39"/>
        <v>#N/A</v>
      </c>
      <c r="T107" s="122"/>
      <c r="U107" s="75" t="e">
        <f>VLOOKUP(T107,$AE$23:$AF$34,2,0)</f>
        <v>#N/A</v>
      </c>
      <c r="V107" s="75" t="e">
        <f>I107*U107/4</f>
        <v>#N/A</v>
      </c>
      <c r="W107" s="75"/>
      <c r="X107" s="19">
        <f t="shared" si="40"/>
        <v>0</v>
      </c>
      <c r="Y107" s="21" t="e">
        <f>X107*L107</f>
        <v>#N/A</v>
      </c>
      <c r="Z107" s="21" t="e">
        <f t="shared" si="33"/>
        <v>#N/A</v>
      </c>
      <c r="AA107" s="21" t="e">
        <f t="shared" si="41"/>
        <v>#N/A</v>
      </c>
      <c r="AB107" s="21" t="e">
        <f t="shared" si="42"/>
        <v>#N/A</v>
      </c>
      <c r="AI107" s="46">
        <v>107</v>
      </c>
      <c r="AJ107" s="46" t="s">
        <v>1</v>
      </c>
      <c r="AK107" s="46" t="str">
        <f t="shared" si="45"/>
        <v>Ревматоидный артрит , вес 107 кг</v>
      </c>
      <c r="AL107" s="47">
        <v>800</v>
      </c>
      <c r="AM107" s="47">
        <v>1</v>
      </c>
      <c r="AN107" s="48"/>
      <c r="AO107" s="108">
        <v>177</v>
      </c>
      <c r="AP107" s="47">
        <v>2</v>
      </c>
      <c r="AQ107" s="47">
        <v>0</v>
      </c>
    </row>
    <row r="108" spans="2:43" s="37" customFormat="1" ht="14.25">
      <c r="B108" s="19">
        <v>100</v>
      </c>
      <c r="C108" s="74"/>
      <c r="D108" s="102"/>
      <c r="E108" s="73"/>
      <c r="F108" s="95"/>
      <c r="G108" s="22" t="str">
        <f t="shared" si="51"/>
        <v> , вес  кг</v>
      </c>
      <c r="H108" s="20" t="e">
        <f t="shared" si="34"/>
        <v>#N/A</v>
      </c>
      <c r="I108" s="21" t="e">
        <f t="shared" si="49"/>
        <v>#N/A</v>
      </c>
      <c r="J108" s="19" t="e">
        <f t="shared" si="35"/>
        <v>#N/A</v>
      </c>
      <c r="K108" s="75" t="e">
        <f t="shared" si="36"/>
        <v>#N/A</v>
      </c>
      <c r="L108" s="19" t="e">
        <f t="shared" si="43"/>
        <v>#N/A</v>
      </c>
      <c r="M108" s="21" t="e">
        <f t="shared" si="44"/>
        <v>#N/A</v>
      </c>
      <c r="N108" s="115" t="str">
        <f t="shared" si="37"/>
        <v>Полугодие</v>
      </c>
      <c r="O108" s="21">
        <f>VLOOKUP(N108,$AE$17:$AG$20,3,0)</f>
        <v>6</v>
      </c>
      <c r="P108" s="21" t="e">
        <f t="shared" si="47"/>
        <v>#N/A</v>
      </c>
      <c r="Q108" s="117" t="e">
        <f t="shared" si="48"/>
        <v>#N/A</v>
      </c>
      <c r="R108" s="120" t="e">
        <f t="shared" si="38"/>
        <v>#N/A</v>
      </c>
      <c r="S108" s="123" t="e">
        <f t="shared" si="39"/>
        <v>#N/A</v>
      </c>
      <c r="T108" s="122"/>
      <c r="U108" s="75" t="e">
        <f>VLOOKUP(T108,$AE$23:$AF$34,2,0)</f>
        <v>#N/A</v>
      </c>
      <c r="V108" s="75" t="e">
        <f>I108*U108/4</f>
        <v>#N/A</v>
      </c>
      <c r="W108" s="75"/>
      <c r="X108" s="19">
        <f t="shared" si="40"/>
        <v>0</v>
      </c>
      <c r="Y108" s="21" t="e">
        <f>X108*L108</f>
        <v>#N/A</v>
      </c>
      <c r="Z108" s="21" t="e">
        <f t="shared" si="33"/>
        <v>#N/A</v>
      </c>
      <c r="AA108" s="21" t="e">
        <f t="shared" si="41"/>
        <v>#N/A</v>
      </c>
      <c r="AB108" s="21" t="e">
        <f t="shared" si="42"/>
        <v>#N/A</v>
      </c>
      <c r="AI108" s="46">
        <v>108</v>
      </c>
      <c r="AJ108" s="46" t="s">
        <v>1</v>
      </c>
      <c r="AK108" s="46" t="str">
        <f t="shared" si="45"/>
        <v>Ревматоидный артрит , вес 108 кг</v>
      </c>
      <c r="AL108" s="47">
        <v>800</v>
      </c>
      <c r="AM108" s="47">
        <v>1</v>
      </c>
      <c r="AN108" s="48"/>
      <c r="AO108" s="47">
        <v>178</v>
      </c>
      <c r="AP108" s="47">
        <v>2</v>
      </c>
      <c r="AQ108" s="47">
        <v>0</v>
      </c>
    </row>
    <row r="109" spans="2:43" s="37" customFormat="1" ht="14.25">
      <c r="B109" s="49"/>
      <c r="C109" s="50"/>
      <c r="D109" s="50"/>
      <c r="E109" s="49"/>
      <c r="F109" s="50"/>
      <c r="G109" s="50"/>
      <c r="H109" s="50"/>
      <c r="I109" s="50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I109" s="46">
        <v>10</v>
      </c>
      <c r="AJ109" s="46" t="s">
        <v>4</v>
      </c>
      <c r="AK109" s="46" t="str">
        <f>CONCATENATE(AJ109," , вес ",AI109," кг")</f>
        <v>Полиартикулярный ЮИА , вес 10 кг</v>
      </c>
      <c r="AL109" s="47">
        <f>10*AI109</f>
        <v>100</v>
      </c>
      <c r="AM109" s="47">
        <v>1</v>
      </c>
      <c r="AN109" s="48"/>
      <c r="AO109" s="108">
        <v>179</v>
      </c>
      <c r="AP109" s="47">
        <v>2</v>
      </c>
      <c r="AQ109" s="47">
        <v>0</v>
      </c>
    </row>
    <row r="110" spans="35:43" ht="14.25">
      <c r="AI110" s="53">
        <v>11</v>
      </c>
      <c r="AJ110" s="53" t="s">
        <v>4</v>
      </c>
      <c r="AK110" s="53" t="str">
        <f aca="true" t="shared" si="52" ref="AK110:AK172">CONCATENATE(AJ110," , вес ",AI110," кг")</f>
        <v>Полиартикулярный ЮИА , вес 11 кг</v>
      </c>
      <c r="AL110" s="54">
        <f aca="true" t="shared" si="53" ref="AL110:AL127">10*AI110</f>
        <v>110</v>
      </c>
      <c r="AM110" s="54">
        <v>1</v>
      </c>
      <c r="AN110" s="55"/>
      <c r="AO110" s="109">
        <v>180</v>
      </c>
      <c r="AP110" s="47">
        <v>2</v>
      </c>
      <c r="AQ110" s="47">
        <v>0</v>
      </c>
    </row>
    <row r="111" spans="35:43" ht="14.25">
      <c r="AI111" s="53">
        <v>12</v>
      </c>
      <c r="AJ111" s="53" t="s">
        <v>4</v>
      </c>
      <c r="AK111" s="53" t="str">
        <f t="shared" si="52"/>
        <v>Полиартикулярный ЮИА , вес 12 кг</v>
      </c>
      <c r="AL111" s="54">
        <f t="shared" si="53"/>
        <v>120</v>
      </c>
      <c r="AM111" s="54">
        <v>1</v>
      </c>
      <c r="AN111" s="55"/>
      <c r="AO111" s="47">
        <v>181</v>
      </c>
      <c r="AP111" s="47">
        <v>2</v>
      </c>
      <c r="AQ111" s="47">
        <v>0</v>
      </c>
    </row>
    <row r="112" spans="35:43" ht="14.25">
      <c r="AI112" s="53">
        <v>14</v>
      </c>
      <c r="AJ112" s="53" t="s">
        <v>4</v>
      </c>
      <c r="AK112" s="53" t="str">
        <f t="shared" si="52"/>
        <v>Полиартикулярный ЮИА , вес 14 кг</v>
      </c>
      <c r="AL112" s="54">
        <f t="shared" si="53"/>
        <v>140</v>
      </c>
      <c r="AM112" s="54">
        <v>1</v>
      </c>
      <c r="AN112" s="55"/>
      <c r="AO112" s="108">
        <v>182</v>
      </c>
      <c r="AP112" s="47">
        <v>2</v>
      </c>
      <c r="AQ112" s="47">
        <v>0</v>
      </c>
    </row>
    <row r="113" spans="35:43" ht="14.25">
      <c r="AI113" s="53">
        <v>15</v>
      </c>
      <c r="AJ113" s="53" t="s">
        <v>4</v>
      </c>
      <c r="AK113" s="53" t="str">
        <f t="shared" si="52"/>
        <v>Полиартикулярный ЮИА , вес 15 кг</v>
      </c>
      <c r="AL113" s="54">
        <f t="shared" si="53"/>
        <v>150</v>
      </c>
      <c r="AM113" s="54">
        <v>1</v>
      </c>
      <c r="AN113" s="55"/>
      <c r="AO113" s="108">
        <v>183</v>
      </c>
      <c r="AP113" s="47">
        <v>2</v>
      </c>
      <c r="AQ113" s="47">
        <v>0</v>
      </c>
    </row>
    <row r="114" spans="35:43" ht="14.25">
      <c r="AI114" s="53">
        <v>16</v>
      </c>
      <c r="AJ114" s="53" t="s">
        <v>4</v>
      </c>
      <c r="AK114" s="53" t="str">
        <f t="shared" si="52"/>
        <v>Полиартикулярный ЮИА , вес 16 кг</v>
      </c>
      <c r="AL114" s="54">
        <f t="shared" si="53"/>
        <v>160</v>
      </c>
      <c r="AM114" s="54">
        <v>1</v>
      </c>
      <c r="AN114" s="55"/>
      <c r="AO114" s="110">
        <v>184</v>
      </c>
      <c r="AP114" s="47">
        <v>2</v>
      </c>
      <c r="AQ114" s="47">
        <v>0</v>
      </c>
    </row>
    <row r="115" spans="35:43" ht="14.25">
      <c r="AI115" s="53">
        <v>17</v>
      </c>
      <c r="AJ115" s="53" t="s">
        <v>4</v>
      </c>
      <c r="AK115" s="53" t="str">
        <f t="shared" si="52"/>
        <v>Полиартикулярный ЮИА , вес 17 кг</v>
      </c>
      <c r="AL115" s="54">
        <f t="shared" si="53"/>
        <v>170</v>
      </c>
      <c r="AM115" s="54">
        <v>1</v>
      </c>
      <c r="AN115" s="55"/>
      <c r="AO115" s="108">
        <v>185</v>
      </c>
      <c r="AP115" s="47">
        <v>2</v>
      </c>
      <c r="AQ115" s="47">
        <v>0</v>
      </c>
    </row>
    <row r="116" spans="35:43" ht="14.25">
      <c r="AI116" s="53">
        <v>18</v>
      </c>
      <c r="AJ116" s="53" t="s">
        <v>4</v>
      </c>
      <c r="AK116" s="53" t="str">
        <f t="shared" si="52"/>
        <v>Полиартикулярный ЮИА , вес 18 кг</v>
      </c>
      <c r="AL116" s="54">
        <f t="shared" si="53"/>
        <v>180</v>
      </c>
      <c r="AM116" s="54">
        <v>1</v>
      </c>
      <c r="AN116" s="55"/>
      <c r="AO116" s="108">
        <v>186</v>
      </c>
      <c r="AP116" s="47">
        <v>2</v>
      </c>
      <c r="AQ116" s="47">
        <v>0</v>
      </c>
    </row>
    <row r="117" spans="35:43" ht="14.25">
      <c r="AI117" s="53">
        <v>19</v>
      </c>
      <c r="AJ117" s="53" t="s">
        <v>4</v>
      </c>
      <c r="AK117" s="53" t="str">
        <f t="shared" si="52"/>
        <v>Полиартикулярный ЮИА , вес 19 кг</v>
      </c>
      <c r="AL117" s="54">
        <f t="shared" si="53"/>
        <v>190</v>
      </c>
      <c r="AM117" s="54">
        <v>1</v>
      </c>
      <c r="AN117" s="55"/>
      <c r="AO117" s="47">
        <v>187</v>
      </c>
      <c r="AP117" s="47">
        <v>2</v>
      </c>
      <c r="AQ117" s="47">
        <v>0</v>
      </c>
    </row>
    <row r="118" spans="35:43" ht="14.25">
      <c r="AI118" s="53">
        <v>20</v>
      </c>
      <c r="AJ118" s="53" t="s">
        <v>4</v>
      </c>
      <c r="AK118" s="53" t="str">
        <f t="shared" si="52"/>
        <v>Полиартикулярный ЮИА , вес 20 кг</v>
      </c>
      <c r="AL118" s="54">
        <f t="shared" si="53"/>
        <v>200</v>
      </c>
      <c r="AM118" s="54">
        <v>1</v>
      </c>
      <c r="AN118" s="55"/>
      <c r="AO118" s="108">
        <v>188</v>
      </c>
      <c r="AP118" s="47">
        <v>2</v>
      </c>
      <c r="AQ118" s="47">
        <v>0</v>
      </c>
    </row>
    <row r="119" spans="35:43" ht="14.25">
      <c r="AI119" s="53">
        <v>21</v>
      </c>
      <c r="AJ119" s="53" t="s">
        <v>4</v>
      </c>
      <c r="AK119" s="53" t="str">
        <f t="shared" si="52"/>
        <v>Полиартикулярный ЮИА , вес 21 кг</v>
      </c>
      <c r="AL119" s="54">
        <f t="shared" si="53"/>
        <v>210</v>
      </c>
      <c r="AM119" s="54">
        <v>1</v>
      </c>
      <c r="AN119" s="55"/>
      <c r="AO119" s="108">
        <v>189</v>
      </c>
      <c r="AP119" s="47">
        <v>2</v>
      </c>
      <c r="AQ119" s="47">
        <v>0</v>
      </c>
    </row>
    <row r="120" spans="35:43" ht="14.25">
      <c r="AI120" s="53">
        <v>22</v>
      </c>
      <c r="AJ120" s="53" t="s">
        <v>4</v>
      </c>
      <c r="AK120" s="53" t="str">
        <f t="shared" si="52"/>
        <v>Полиартикулярный ЮИА , вес 22 кг</v>
      </c>
      <c r="AL120" s="54">
        <f t="shared" si="53"/>
        <v>220</v>
      </c>
      <c r="AM120" s="54">
        <v>1</v>
      </c>
      <c r="AN120" s="55"/>
      <c r="AO120" s="110">
        <v>190</v>
      </c>
      <c r="AP120" s="47">
        <v>2</v>
      </c>
      <c r="AQ120" s="47">
        <v>0</v>
      </c>
    </row>
    <row r="121" spans="35:43" ht="14.25">
      <c r="AI121" s="53">
        <v>23</v>
      </c>
      <c r="AJ121" s="53" t="s">
        <v>4</v>
      </c>
      <c r="AK121" s="53" t="str">
        <f t="shared" si="52"/>
        <v>Полиартикулярный ЮИА , вес 23 кг</v>
      </c>
      <c r="AL121" s="54">
        <f t="shared" si="53"/>
        <v>230</v>
      </c>
      <c r="AM121" s="54">
        <v>1</v>
      </c>
      <c r="AN121" s="55"/>
      <c r="AO121" s="108">
        <v>191</v>
      </c>
      <c r="AP121" s="47">
        <v>2</v>
      </c>
      <c r="AQ121" s="47">
        <v>0</v>
      </c>
    </row>
    <row r="122" spans="35:43" ht="14.25">
      <c r="AI122" s="53">
        <v>24</v>
      </c>
      <c r="AJ122" s="53" t="s">
        <v>4</v>
      </c>
      <c r="AK122" s="53" t="str">
        <f t="shared" si="52"/>
        <v>Полиартикулярный ЮИА , вес 24 кг</v>
      </c>
      <c r="AL122" s="54">
        <f t="shared" si="53"/>
        <v>240</v>
      </c>
      <c r="AM122" s="54">
        <v>1</v>
      </c>
      <c r="AN122" s="55"/>
      <c r="AO122" s="109">
        <v>192</v>
      </c>
      <c r="AP122" s="47">
        <v>2</v>
      </c>
      <c r="AQ122" s="47">
        <v>0</v>
      </c>
    </row>
    <row r="123" spans="35:43" ht="14.25">
      <c r="AI123" s="53">
        <v>25</v>
      </c>
      <c r="AJ123" s="53" t="s">
        <v>4</v>
      </c>
      <c r="AK123" s="53" t="str">
        <f t="shared" si="52"/>
        <v>Полиартикулярный ЮИА , вес 25 кг</v>
      </c>
      <c r="AL123" s="54">
        <f t="shared" si="53"/>
        <v>250</v>
      </c>
      <c r="AM123" s="54">
        <v>1</v>
      </c>
      <c r="AN123" s="55"/>
      <c r="AO123" s="47">
        <v>193</v>
      </c>
      <c r="AP123" s="47">
        <v>2</v>
      </c>
      <c r="AQ123" s="47">
        <v>0</v>
      </c>
    </row>
    <row r="124" spans="35:43" ht="14.25">
      <c r="AI124" s="53">
        <v>26</v>
      </c>
      <c r="AJ124" s="53" t="s">
        <v>4</v>
      </c>
      <c r="AK124" s="53" t="str">
        <f t="shared" si="52"/>
        <v>Полиартикулярный ЮИА , вес 26 кг</v>
      </c>
      <c r="AL124" s="54">
        <f t="shared" si="53"/>
        <v>260</v>
      </c>
      <c r="AM124" s="54">
        <v>1</v>
      </c>
      <c r="AN124" s="55"/>
      <c r="AO124" s="108">
        <v>194</v>
      </c>
      <c r="AP124" s="47">
        <v>2</v>
      </c>
      <c r="AQ124" s="47">
        <v>0</v>
      </c>
    </row>
    <row r="125" spans="35:43" ht="14.25">
      <c r="AI125" s="53">
        <v>27</v>
      </c>
      <c r="AJ125" s="53" t="s">
        <v>4</v>
      </c>
      <c r="AK125" s="53" t="str">
        <f t="shared" si="52"/>
        <v>Полиартикулярный ЮИА , вес 27 кг</v>
      </c>
      <c r="AL125" s="54">
        <f t="shared" si="53"/>
        <v>270</v>
      </c>
      <c r="AM125" s="54">
        <v>1</v>
      </c>
      <c r="AN125" s="55"/>
      <c r="AO125" s="108">
        <v>195</v>
      </c>
      <c r="AP125" s="47">
        <v>2</v>
      </c>
      <c r="AQ125" s="47">
        <v>0</v>
      </c>
    </row>
    <row r="126" spans="35:43" ht="14.25">
      <c r="AI126" s="53">
        <v>28</v>
      </c>
      <c r="AJ126" s="53" t="s">
        <v>4</v>
      </c>
      <c r="AK126" s="53" t="str">
        <f t="shared" si="52"/>
        <v>Полиартикулярный ЮИА , вес 28 кг</v>
      </c>
      <c r="AL126" s="54">
        <f t="shared" si="53"/>
        <v>280</v>
      </c>
      <c r="AM126" s="54">
        <v>1</v>
      </c>
      <c r="AN126" s="55"/>
      <c r="AO126" s="47">
        <v>196</v>
      </c>
      <c r="AP126" s="47">
        <v>2</v>
      </c>
      <c r="AQ126" s="47">
        <v>0</v>
      </c>
    </row>
    <row r="127" spans="35:43" ht="14.25">
      <c r="AI127" s="53">
        <v>29</v>
      </c>
      <c r="AJ127" s="53" t="s">
        <v>4</v>
      </c>
      <c r="AK127" s="53" t="str">
        <f t="shared" si="52"/>
        <v>Полиартикулярный ЮИА , вес 29 кг</v>
      </c>
      <c r="AL127" s="54">
        <f t="shared" si="53"/>
        <v>290</v>
      </c>
      <c r="AM127" s="54">
        <v>1</v>
      </c>
      <c r="AN127" s="55"/>
      <c r="AO127" s="108">
        <v>197</v>
      </c>
      <c r="AP127" s="47">
        <v>2</v>
      </c>
      <c r="AQ127" s="47">
        <v>0</v>
      </c>
    </row>
    <row r="128" spans="35:43" ht="14.25">
      <c r="AI128" s="53">
        <v>30</v>
      </c>
      <c r="AJ128" s="53" t="s">
        <v>4</v>
      </c>
      <c r="AK128" s="53" t="str">
        <f t="shared" si="52"/>
        <v>Полиартикулярный ЮИА , вес 30 кг</v>
      </c>
      <c r="AL128" s="54">
        <f aca="true" t="shared" si="54" ref="AL128:AL172">8*AI128</f>
        <v>240</v>
      </c>
      <c r="AM128" s="54">
        <v>1</v>
      </c>
      <c r="AN128" s="55"/>
      <c r="AO128" s="108">
        <v>198</v>
      </c>
      <c r="AP128" s="47">
        <v>2</v>
      </c>
      <c r="AQ128" s="47">
        <v>0</v>
      </c>
    </row>
    <row r="129" spans="35:43" ht="14.25">
      <c r="AI129" s="53">
        <v>31</v>
      </c>
      <c r="AJ129" s="53" t="s">
        <v>4</v>
      </c>
      <c r="AK129" s="53" t="str">
        <f t="shared" si="52"/>
        <v>Полиартикулярный ЮИА , вес 31 кг</v>
      </c>
      <c r="AL129" s="54">
        <f t="shared" si="54"/>
        <v>248</v>
      </c>
      <c r="AM129" s="54">
        <v>1</v>
      </c>
      <c r="AN129" s="55"/>
      <c r="AO129" s="47">
        <v>199</v>
      </c>
      <c r="AP129" s="47">
        <v>2</v>
      </c>
      <c r="AQ129" s="47">
        <v>0</v>
      </c>
    </row>
    <row r="130" spans="35:43" ht="14.25">
      <c r="AI130" s="53">
        <v>32</v>
      </c>
      <c r="AJ130" s="53" t="s">
        <v>4</v>
      </c>
      <c r="AK130" s="53" t="str">
        <f t="shared" si="52"/>
        <v>Полиартикулярный ЮИА , вес 32 кг</v>
      </c>
      <c r="AL130" s="54">
        <f t="shared" si="54"/>
        <v>256</v>
      </c>
      <c r="AM130" s="54">
        <v>1</v>
      </c>
      <c r="AN130" s="55"/>
      <c r="AO130" s="109">
        <v>200</v>
      </c>
      <c r="AP130" s="47">
        <v>2</v>
      </c>
      <c r="AQ130" s="47">
        <v>0</v>
      </c>
    </row>
    <row r="131" spans="35:43" ht="14.25">
      <c r="AI131" s="53">
        <v>33</v>
      </c>
      <c r="AJ131" s="53" t="s">
        <v>4</v>
      </c>
      <c r="AK131" s="53" t="str">
        <f t="shared" si="52"/>
        <v>Полиартикулярный ЮИА , вес 33 кг</v>
      </c>
      <c r="AL131" s="54">
        <f t="shared" si="54"/>
        <v>264</v>
      </c>
      <c r="AM131" s="54">
        <v>1</v>
      </c>
      <c r="AN131" s="55"/>
      <c r="AO131" s="108">
        <v>201</v>
      </c>
      <c r="AP131" s="47">
        <v>2</v>
      </c>
      <c r="AQ131" s="47">
        <v>0</v>
      </c>
    </row>
    <row r="132" spans="35:43" ht="14.25">
      <c r="AI132" s="53">
        <v>34</v>
      </c>
      <c r="AJ132" s="53" t="s">
        <v>4</v>
      </c>
      <c r="AK132" s="53" t="str">
        <f t="shared" si="52"/>
        <v>Полиартикулярный ЮИА , вес 34 кг</v>
      </c>
      <c r="AL132" s="54">
        <f t="shared" si="54"/>
        <v>272</v>
      </c>
      <c r="AM132" s="54">
        <v>1</v>
      </c>
      <c r="AN132" s="55"/>
      <c r="AO132" s="47">
        <v>202</v>
      </c>
      <c r="AP132" s="47">
        <v>2</v>
      </c>
      <c r="AQ132" s="47">
        <v>0</v>
      </c>
    </row>
    <row r="133" spans="35:43" ht="14.25">
      <c r="AI133" s="53">
        <v>35</v>
      </c>
      <c r="AJ133" s="53" t="s">
        <v>4</v>
      </c>
      <c r="AK133" s="53" t="str">
        <f t="shared" si="52"/>
        <v>Полиартикулярный ЮИА , вес 35 кг</v>
      </c>
      <c r="AL133" s="54">
        <f t="shared" si="54"/>
        <v>280</v>
      </c>
      <c r="AM133" s="54">
        <v>1</v>
      </c>
      <c r="AN133" s="55"/>
      <c r="AO133" s="108">
        <v>203</v>
      </c>
      <c r="AP133" s="47">
        <v>2</v>
      </c>
      <c r="AQ133" s="47">
        <v>0</v>
      </c>
    </row>
    <row r="134" spans="35:43" ht="14.25">
      <c r="AI134" s="53">
        <v>36</v>
      </c>
      <c r="AJ134" s="53" t="s">
        <v>4</v>
      </c>
      <c r="AK134" s="53" t="str">
        <f t="shared" si="52"/>
        <v>Полиартикулярный ЮИА , вес 36 кг</v>
      </c>
      <c r="AL134" s="54">
        <f t="shared" si="54"/>
        <v>288</v>
      </c>
      <c r="AM134" s="54">
        <v>1</v>
      </c>
      <c r="AN134" s="55"/>
      <c r="AO134" s="109">
        <v>204</v>
      </c>
      <c r="AP134" s="47">
        <v>3</v>
      </c>
      <c r="AQ134" s="47">
        <v>0</v>
      </c>
    </row>
    <row r="135" spans="35:43" ht="14.25">
      <c r="AI135" s="53">
        <v>37</v>
      </c>
      <c r="AJ135" s="53" t="s">
        <v>4</v>
      </c>
      <c r="AK135" s="53" t="str">
        <f t="shared" si="52"/>
        <v>Полиартикулярный ЮИА , вес 37 кг</v>
      </c>
      <c r="AL135" s="54">
        <f t="shared" si="54"/>
        <v>296</v>
      </c>
      <c r="AM135" s="54">
        <v>1</v>
      </c>
      <c r="AN135" s="55"/>
      <c r="AO135" s="47">
        <v>205</v>
      </c>
      <c r="AP135" s="47">
        <v>3</v>
      </c>
      <c r="AQ135" s="47">
        <v>0</v>
      </c>
    </row>
    <row r="136" spans="35:43" ht="14.25">
      <c r="AI136" s="53">
        <v>38</v>
      </c>
      <c r="AJ136" s="53" t="s">
        <v>4</v>
      </c>
      <c r="AK136" s="53" t="str">
        <f t="shared" si="52"/>
        <v>Полиартикулярный ЮИА , вес 38 кг</v>
      </c>
      <c r="AL136" s="54">
        <f t="shared" si="54"/>
        <v>304</v>
      </c>
      <c r="AM136" s="54">
        <v>1</v>
      </c>
      <c r="AN136" s="55"/>
      <c r="AO136" s="108">
        <v>206</v>
      </c>
      <c r="AP136" s="47">
        <v>3</v>
      </c>
      <c r="AQ136" s="47">
        <v>0</v>
      </c>
    </row>
    <row r="137" spans="35:43" ht="14.25">
      <c r="AI137" s="53">
        <v>39</v>
      </c>
      <c r="AJ137" s="53" t="s">
        <v>4</v>
      </c>
      <c r="AK137" s="53" t="str">
        <f t="shared" si="52"/>
        <v>Полиартикулярный ЮИА , вес 39 кг</v>
      </c>
      <c r="AL137" s="54">
        <f t="shared" si="54"/>
        <v>312</v>
      </c>
      <c r="AM137" s="54">
        <v>1</v>
      </c>
      <c r="AN137" s="55"/>
      <c r="AO137" s="108">
        <v>207</v>
      </c>
      <c r="AP137" s="47">
        <v>3</v>
      </c>
      <c r="AQ137" s="47">
        <v>0</v>
      </c>
    </row>
    <row r="138" spans="35:43" ht="14.25">
      <c r="AI138" s="53">
        <v>40</v>
      </c>
      <c r="AJ138" s="53" t="s">
        <v>4</v>
      </c>
      <c r="AK138" s="53" t="str">
        <f t="shared" si="52"/>
        <v>Полиартикулярный ЮИА , вес 40 кг</v>
      </c>
      <c r="AL138" s="54">
        <f t="shared" si="54"/>
        <v>320</v>
      </c>
      <c r="AM138" s="54">
        <v>1</v>
      </c>
      <c r="AN138" s="55"/>
      <c r="AO138" s="110">
        <v>208</v>
      </c>
      <c r="AP138" s="47">
        <v>3</v>
      </c>
      <c r="AQ138" s="47">
        <v>0</v>
      </c>
    </row>
    <row r="139" spans="35:43" ht="14.25">
      <c r="AI139" s="53">
        <v>41</v>
      </c>
      <c r="AJ139" s="53" t="s">
        <v>4</v>
      </c>
      <c r="AK139" s="53" t="str">
        <f t="shared" si="52"/>
        <v>Полиартикулярный ЮИА , вес 41 кг</v>
      </c>
      <c r="AL139" s="54">
        <f t="shared" si="54"/>
        <v>328</v>
      </c>
      <c r="AM139" s="54">
        <v>1</v>
      </c>
      <c r="AN139" s="55"/>
      <c r="AO139" s="108">
        <v>209</v>
      </c>
      <c r="AP139" s="47">
        <v>3</v>
      </c>
      <c r="AQ139" s="47">
        <v>0</v>
      </c>
    </row>
    <row r="140" spans="35:43" ht="14.25">
      <c r="AI140" s="53">
        <v>42</v>
      </c>
      <c r="AJ140" s="53" t="s">
        <v>4</v>
      </c>
      <c r="AK140" s="53" t="str">
        <f t="shared" si="52"/>
        <v>Полиартикулярный ЮИА , вес 42 кг</v>
      </c>
      <c r="AL140" s="54">
        <f t="shared" si="54"/>
        <v>336</v>
      </c>
      <c r="AM140" s="54">
        <v>1</v>
      </c>
      <c r="AN140" s="55"/>
      <c r="AO140" s="109">
        <v>210</v>
      </c>
      <c r="AP140" s="47">
        <v>3</v>
      </c>
      <c r="AQ140" s="47">
        <v>0</v>
      </c>
    </row>
    <row r="141" spans="35:43" ht="14.25">
      <c r="AI141" s="53">
        <v>43</v>
      </c>
      <c r="AJ141" s="53" t="s">
        <v>4</v>
      </c>
      <c r="AK141" s="53" t="str">
        <f t="shared" si="52"/>
        <v>Полиартикулярный ЮИА , вес 43 кг</v>
      </c>
      <c r="AL141" s="54">
        <f t="shared" si="54"/>
        <v>344</v>
      </c>
      <c r="AM141" s="54">
        <v>1</v>
      </c>
      <c r="AN141" s="55"/>
      <c r="AO141" s="47">
        <v>211</v>
      </c>
      <c r="AP141" s="47">
        <v>3</v>
      </c>
      <c r="AQ141" s="47">
        <v>0</v>
      </c>
    </row>
    <row r="142" spans="35:43" ht="14.25">
      <c r="AI142" s="53">
        <v>44</v>
      </c>
      <c r="AJ142" s="53" t="s">
        <v>4</v>
      </c>
      <c r="AK142" s="53" t="str">
        <f t="shared" si="52"/>
        <v>Полиартикулярный ЮИА , вес 44 кг</v>
      </c>
      <c r="AL142" s="54">
        <f t="shared" si="54"/>
        <v>352</v>
      </c>
      <c r="AM142" s="54">
        <v>1</v>
      </c>
      <c r="AN142" s="55"/>
      <c r="AO142" s="108">
        <v>212</v>
      </c>
      <c r="AP142" s="47">
        <v>3</v>
      </c>
      <c r="AQ142" s="47">
        <v>0</v>
      </c>
    </row>
    <row r="143" spans="35:43" ht="14.25">
      <c r="AI143" s="53">
        <v>45</v>
      </c>
      <c r="AJ143" s="53" t="s">
        <v>4</v>
      </c>
      <c r="AK143" s="53" t="str">
        <f t="shared" si="52"/>
        <v>Полиартикулярный ЮИА , вес 45 кг</v>
      </c>
      <c r="AL143" s="54">
        <f t="shared" si="54"/>
        <v>360</v>
      </c>
      <c r="AM143" s="54">
        <v>1</v>
      </c>
      <c r="AN143" s="55"/>
      <c r="AO143" s="108">
        <v>213</v>
      </c>
      <c r="AP143" s="47">
        <v>3</v>
      </c>
      <c r="AQ143" s="47">
        <v>0</v>
      </c>
    </row>
    <row r="144" spans="35:43" ht="14.25">
      <c r="AI144" s="53">
        <v>46</v>
      </c>
      <c r="AJ144" s="53" t="s">
        <v>4</v>
      </c>
      <c r="AK144" s="53" t="str">
        <f t="shared" si="52"/>
        <v>Полиартикулярный ЮИА , вес 46 кг</v>
      </c>
      <c r="AL144" s="54">
        <f t="shared" si="54"/>
        <v>368</v>
      </c>
      <c r="AM144" s="54">
        <v>1</v>
      </c>
      <c r="AN144" s="55"/>
      <c r="AO144" s="47">
        <v>214</v>
      </c>
      <c r="AP144" s="47">
        <v>3</v>
      </c>
      <c r="AQ144" s="47">
        <v>0</v>
      </c>
    </row>
    <row r="145" spans="35:43" ht="14.25">
      <c r="AI145" s="53">
        <v>47</v>
      </c>
      <c r="AJ145" s="53" t="s">
        <v>4</v>
      </c>
      <c r="AK145" s="53" t="str">
        <f t="shared" si="52"/>
        <v>Полиартикулярный ЮИА , вес 47 кг</v>
      </c>
      <c r="AL145" s="54">
        <f t="shared" si="54"/>
        <v>376</v>
      </c>
      <c r="AM145" s="54">
        <v>1</v>
      </c>
      <c r="AN145" s="55"/>
      <c r="AO145" s="108">
        <v>215</v>
      </c>
      <c r="AP145" s="47">
        <v>3</v>
      </c>
      <c r="AQ145" s="47">
        <v>0</v>
      </c>
    </row>
    <row r="146" spans="35:43" ht="14.25">
      <c r="AI146" s="53">
        <v>48</v>
      </c>
      <c r="AJ146" s="53" t="s">
        <v>4</v>
      </c>
      <c r="AK146" s="53" t="str">
        <f t="shared" si="52"/>
        <v>Полиартикулярный ЮИА , вес 48 кг</v>
      </c>
      <c r="AL146" s="54">
        <f t="shared" si="54"/>
        <v>384</v>
      </c>
      <c r="AM146" s="54">
        <v>1</v>
      </c>
      <c r="AN146" s="55"/>
      <c r="AO146" s="109">
        <v>216</v>
      </c>
      <c r="AP146" s="47">
        <v>3</v>
      </c>
      <c r="AQ146" s="47">
        <v>0</v>
      </c>
    </row>
    <row r="147" spans="35:43" ht="14.25">
      <c r="AI147" s="53">
        <v>49</v>
      </c>
      <c r="AJ147" s="53" t="s">
        <v>4</v>
      </c>
      <c r="AK147" s="53" t="str">
        <f t="shared" si="52"/>
        <v>Полиартикулярный ЮИА , вес 49 кг</v>
      </c>
      <c r="AL147" s="54">
        <f t="shared" si="54"/>
        <v>392</v>
      </c>
      <c r="AM147" s="54">
        <v>1</v>
      </c>
      <c r="AN147" s="55"/>
      <c r="AO147" s="47">
        <v>217</v>
      </c>
      <c r="AP147" s="47">
        <v>3</v>
      </c>
      <c r="AQ147" s="47">
        <v>0</v>
      </c>
    </row>
    <row r="148" spans="35:43" ht="14.25">
      <c r="AI148" s="53">
        <v>50</v>
      </c>
      <c r="AJ148" s="53" t="s">
        <v>4</v>
      </c>
      <c r="AK148" s="53" t="str">
        <f t="shared" si="52"/>
        <v>Полиартикулярный ЮИА , вес 50 кг</v>
      </c>
      <c r="AL148" s="54">
        <f t="shared" si="54"/>
        <v>400</v>
      </c>
      <c r="AM148" s="54">
        <v>1</v>
      </c>
      <c r="AN148" s="55"/>
      <c r="AO148" s="108">
        <v>218</v>
      </c>
      <c r="AP148" s="47">
        <v>3</v>
      </c>
      <c r="AQ148" s="47">
        <v>0</v>
      </c>
    </row>
    <row r="149" spans="35:43" ht="14.25">
      <c r="AI149" s="53">
        <v>51</v>
      </c>
      <c r="AJ149" s="53" t="s">
        <v>4</v>
      </c>
      <c r="AK149" s="53" t="str">
        <f t="shared" si="52"/>
        <v>Полиартикулярный ЮИА , вес 51 кг</v>
      </c>
      <c r="AL149" s="54">
        <f t="shared" si="54"/>
        <v>408</v>
      </c>
      <c r="AM149" s="54">
        <v>1</v>
      </c>
      <c r="AN149" s="55"/>
      <c r="AO149" s="108">
        <v>219</v>
      </c>
      <c r="AP149" s="47">
        <v>3</v>
      </c>
      <c r="AQ149" s="47">
        <v>0</v>
      </c>
    </row>
    <row r="150" spans="35:43" ht="14.25">
      <c r="AI150" s="53">
        <v>52</v>
      </c>
      <c r="AJ150" s="53" t="s">
        <v>4</v>
      </c>
      <c r="AK150" s="53" t="str">
        <f t="shared" si="52"/>
        <v>Полиартикулярный ЮИА , вес 52 кг</v>
      </c>
      <c r="AL150" s="54">
        <f t="shared" si="54"/>
        <v>416</v>
      </c>
      <c r="AM150" s="54">
        <v>1</v>
      </c>
      <c r="AN150" s="55"/>
      <c r="AO150" s="110">
        <v>220</v>
      </c>
      <c r="AP150" s="47">
        <v>3</v>
      </c>
      <c r="AQ150" s="47">
        <v>0</v>
      </c>
    </row>
    <row r="151" spans="35:43" ht="14.25">
      <c r="AI151" s="53">
        <v>53</v>
      </c>
      <c r="AJ151" s="53" t="s">
        <v>4</v>
      </c>
      <c r="AK151" s="53" t="str">
        <f t="shared" si="52"/>
        <v>Полиартикулярный ЮИА , вес 53 кг</v>
      </c>
      <c r="AL151" s="54">
        <f t="shared" si="54"/>
        <v>424</v>
      </c>
      <c r="AM151" s="54">
        <v>1</v>
      </c>
      <c r="AN151" s="55"/>
      <c r="AO151" s="108">
        <v>221</v>
      </c>
      <c r="AP151" s="47">
        <v>3</v>
      </c>
      <c r="AQ151" s="47">
        <v>0</v>
      </c>
    </row>
    <row r="152" spans="35:43" ht="14.25">
      <c r="AI152" s="53">
        <v>54</v>
      </c>
      <c r="AJ152" s="53" t="s">
        <v>4</v>
      </c>
      <c r="AK152" s="53" t="str">
        <f t="shared" si="52"/>
        <v>Полиартикулярный ЮИА , вес 54 кг</v>
      </c>
      <c r="AL152" s="54">
        <f t="shared" si="54"/>
        <v>432</v>
      </c>
      <c r="AM152" s="54">
        <v>1</v>
      </c>
      <c r="AN152" s="55"/>
      <c r="AO152" s="108">
        <v>222</v>
      </c>
      <c r="AP152" s="47">
        <v>3</v>
      </c>
      <c r="AQ152" s="47">
        <v>0</v>
      </c>
    </row>
    <row r="153" spans="35:43" ht="14.25">
      <c r="AI153" s="53">
        <v>55</v>
      </c>
      <c r="AJ153" s="53" t="s">
        <v>4</v>
      </c>
      <c r="AK153" s="53" t="str">
        <f t="shared" si="52"/>
        <v>Полиартикулярный ЮИА , вес 55 кг</v>
      </c>
      <c r="AL153" s="54">
        <f t="shared" si="54"/>
        <v>440</v>
      </c>
      <c r="AM153" s="54">
        <v>1</v>
      </c>
      <c r="AN153" s="55"/>
      <c r="AO153" s="47">
        <v>223</v>
      </c>
      <c r="AP153" s="47">
        <v>3</v>
      </c>
      <c r="AQ153" s="47">
        <v>0</v>
      </c>
    </row>
    <row r="154" spans="35:43" ht="14.25">
      <c r="AI154" s="53">
        <v>56</v>
      </c>
      <c r="AJ154" s="53" t="s">
        <v>4</v>
      </c>
      <c r="AK154" s="53" t="str">
        <f t="shared" si="52"/>
        <v>Полиартикулярный ЮИА , вес 56 кг</v>
      </c>
      <c r="AL154" s="54">
        <f t="shared" si="54"/>
        <v>448</v>
      </c>
      <c r="AM154" s="54">
        <v>1</v>
      </c>
      <c r="AN154" s="55"/>
      <c r="AO154" s="109">
        <v>224</v>
      </c>
      <c r="AP154" s="47">
        <v>3</v>
      </c>
      <c r="AQ154" s="47">
        <v>0</v>
      </c>
    </row>
    <row r="155" spans="35:43" ht="14.25">
      <c r="AI155" s="53">
        <v>57</v>
      </c>
      <c r="AJ155" s="53" t="s">
        <v>4</v>
      </c>
      <c r="AK155" s="53" t="str">
        <f t="shared" si="52"/>
        <v>Полиартикулярный ЮИА , вес 57 кг</v>
      </c>
      <c r="AL155" s="54">
        <f t="shared" si="54"/>
        <v>456</v>
      </c>
      <c r="AM155" s="54">
        <v>1</v>
      </c>
      <c r="AN155" s="55"/>
      <c r="AO155" s="108">
        <v>225</v>
      </c>
      <c r="AP155" s="47">
        <v>3</v>
      </c>
      <c r="AQ155" s="47">
        <v>0</v>
      </c>
    </row>
    <row r="156" spans="35:43" ht="14.25">
      <c r="AI156" s="53">
        <v>58</v>
      </c>
      <c r="AJ156" s="53" t="s">
        <v>4</v>
      </c>
      <c r="AK156" s="53" t="str">
        <f t="shared" si="52"/>
        <v>Полиартикулярный ЮИА , вес 58 кг</v>
      </c>
      <c r="AL156" s="54">
        <f t="shared" si="54"/>
        <v>464</v>
      </c>
      <c r="AM156" s="54">
        <v>1</v>
      </c>
      <c r="AN156" s="55"/>
      <c r="AO156" s="47">
        <v>226</v>
      </c>
      <c r="AP156" s="47">
        <v>3</v>
      </c>
      <c r="AQ156" s="47">
        <v>0</v>
      </c>
    </row>
    <row r="157" spans="35:43" ht="14.25">
      <c r="AI157" s="53">
        <v>59</v>
      </c>
      <c r="AJ157" s="53" t="s">
        <v>4</v>
      </c>
      <c r="AK157" s="53" t="str">
        <f t="shared" si="52"/>
        <v>Полиартикулярный ЮИА , вес 59 кг</v>
      </c>
      <c r="AL157" s="54">
        <f t="shared" si="54"/>
        <v>472</v>
      </c>
      <c r="AM157" s="54">
        <v>1</v>
      </c>
      <c r="AN157" s="55"/>
      <c r="AO157" s="108">
        <v>227</v>
      </c>
      <c r="AP157" s="47">
        <v>3</v>
      </c>
      <c r="AQ157" s="47">
        <v>0</v>
      </c>
    </row>
    <row r="158" spans="35:43" ht="14.25">
      <c r="AI158" s="53">
        <v>60</v>
      </c>
      <c r="AJ158" s="53" t="s">
        <v>4</v>
      </c>
      <c r="AK158" s="53" t="str">
        <f t="shared" si="52"/>
        <v>Полиартикулярный ЮИА , вес 60 кг</v>
      </c>
      <c r="AL158" s="54">
        <f t="shared" si="54"/>
        <v>480</v>
      </c>
      <c r="AM158" s="54">
        <v>1</v>
      </c>
      <c r="AN158" s="55"/>
      <c r="AO158" s="109">
        <v>228</v>
      </c>
      <c r="AP158" s="47">
        <v>3</v>
      </c>
      <c r="AQ158" s="47">
        <v>0</v>
      </c>
    </row>
    <row r="159" spans="35:43" ht="14.25">
      <c r="AI159" s="53">
        <v>61</v>
      </c>
      <c r="AJ159" s="53" t="s">
        <v>4</v>
      </c>
      <c r="AK159" s="53" t="str">
        <f t="shared" si="52"/>
        <v>Полиартикулярный ЮИА , вес 61 кг</v>
      </c>
      <c r="AL159" s="54">
        <f t="shared" si="54"/>
        <v>488</v>
      </c>
      <c r="AM159" s="54">
        <v>1</v>
      </c>
      <c r="AN159" s="55"/>
      <c r="AO159" s="47">
        <v>229</v>
      </c>
      <c r="AP159" s="47">
        <v>3</v>
      </c>
      <c r="AQ159" s="47">
        <v>0</v>
      </c>
    </row>
    <row r="160" spans="35:43" ht="14.25">
      <c r="AI160" s="53">
        <v>62</v>
      </c>
      <c r="AJ160" s="53" t="s">
        <v>4</v>
      </c>
      <c r="AK160" s="53" t="str">
        <f t="shared" si="52"/>
        <v>Полиартикулярный ЮИА , вес 62 кг</v>
      </c>
      <c r="AL160" s="54">
        <f t="shared" si="54"/>
        <v>496</v>
      </c>
      <c r="AM160" s="54">
        <v>1</v>
      </c>
      <c r="AN160" s="55"/>
      <c r="AO160" s="109">
        <v>230</v>
      </c>
      <c r="AP160" s="47">
        <v>3</v>
      </c>
      <c r="AQ160" s="47">
        <v>0</v>
      </c>
    </row>
    <row r="161" spans="35:43" ht="14.25">
      <c r="AI161" s="53">
        <v>63</v>
      </c>
      <c r="AJ161" s="53" t="s">
        <v>4</v>
      </c>
      <c r="AK161" s="53" t="str">
        <f t="shared" si="52"/>
        <v>Полиартикулярный ЮИА , вес 63 кг</v>
      </c>
      <c r="AL161" s="54">
        <f t="shared" si="54"/>
        <v>504</v>
      </c>
      <c r="AM161" s="54">
        <v>1</v>
      </c>
      <c r="AN161" s="55"/>
      <c r="AO161" s="108">
        <v>231</v>
      </c>
      <c r="AP161" s="47">
        <v>3</v>
      </c>
      <c r="AQ161" s="47">
        <v>0</v>
      </c>
    </row>
    <row r="162" spans="35:43" ht="14.25">
      <c r="AI162" s="53">
        <v>64</v>
      </c>
      <c r="AJ162" s="53" t="s">
        <v>4</v>
      </c>
      <c r="AK162" s="53" t="str">
        <f t="shared" si="52"/>
        <v>Полиартикулярный ЮИА , вес 64 кг</v>
      </c>
      <c r="AL162" s="54">
        <f t="shared" si="54"/>
        <v>512</v>
      </c>
      <c r="AM162" s="54">
        <v>1</v>
      </c>
      <c r="AN162" s="55"/>
      <c r="AO162" s="110">
        <v>232</v>
      </c>
      <c r="AP162" s="47">
        <v>3</v>
      </c>
      <c r="AQ162" s="47">
        <v>0</v>
      </c>
    </row>
    <row r="163" spans="35:43" ht="14.25">
      <c r="AI163" s="53">
        <v>65</v>
      </c>
      <c r="AJ163" s="53" t="s">
        <v>4</v>
      </c>
      <c r="AK163" s="53" t="str">
        <f t="shared" si="52"/>
        <v>Полиартикулярный ЮИА , вес 65 кг</v>
      </c>
      <c r="AL163" s="54">
        <f t="shared" si="54"/>
        <v>520</v>
      </c>
      <c r="AM163" s="54">
        <v>1</v>
      </c>
      <c r="AN163" s="55"/>
      <c r="AO163" s="108">
        <v>233</v>
      </c>
      <c r="AP163" s="47">
        <v>3</v>
      </c>
      <c r="AQ163" s="47">
        <v>0</v>
      </c>
    </row>
    <row r="164" spans="35:43" ht="14.25">
      <c r="AI164" s="53">
        <v>66</v>
      </c>
      <c r="AJ164" s="53" t="s">
        <v>4</v>
      </c>
      <c r="AK164" s="53" t="str">
        <f t="shared" si="52"/>
        <v>Полиартикулярный ЮИА , вес 66 кг</v>
      </c>
      <c r="AL164" s="54">
        <f t="shared" si="54"/>
        <v>528</v>
      </c>
      <c r="AM164" s="54">
        <v>1</v>
      </c>
      <c r="AN164" s="55"/>
      <c r="AO164" s="108">
        <v>234</v>
      </c>
      <c r="AP164" s="47">
        <v>3</v>
      </c>
      <c r="AQ164" s="47">
        <v>0</v>
      </c>
    </row>
    <row r="165" spans="35:43" ht="14.25">
      <c r="AI165" s="53">
        <v>67</v>
      </c>
      <c r="AJ165" s="53" t="s">
        <v>4</v>
      </c>
      <c r="AK165" s="53" t="str">
        <f t="shared" si="52"/>
        <v>Полиартикулярный ЮИА , вес 67 кг</v>
      </c>
      <c r="AL165" s="54">
        <f t="shared" si="54"/>
        <v>536</v>
      </c>
      <c r="AM165" s="54">
        <v>1</v>
      </c>
      <c r="AN165" s="55"/>
      <c r="AO165" s="47">
        <v>235</v>
      </c>
      <c r="AP165" s="47">
        <v>3</v>
      </c>
      <c r="AQ165" s="47">
        <v>0</v>
      </c>
    </row>
    <row r="166" spans="35:43" ht="14.25">
      <c r="AI166" s="53">
        <v>68</v>
      </c>
      <c r="AJ166" s="53" t="s">
        <v>4</v>
      </c>
      <c r="AK166" s="53" t="str">
        <f t="shared" si="52"/>
        <v>Полиартикулярный ЮИА , вес 68 кг</v>
      </c>
      <c r="AL166" s="54">
        <f t="shared" si="54"/>
        <v>544</v>
      </c>
      <c r="AM166" s="54">
        <v>1</v>
      </c>
      <c r="AN166" s="55"/>
      <c r="AO166" s="108">
        <v>236</v>
      </c>
      <c r="AP166" s="47">
        <v>3</v>
      </c>
      <c r="AQ166" s="47">
        <v>0</v>
      </c>
    </row>
    <row r="167" spans="35:43" ht="14.25">
      <c r="AI167" s="53">
        <v>69</v>
      </c>
      <c r="AJ167" s="53" t="s">
        <v>4</v>
      </c>
      <c r="AK167" s="53" t="str">
        <f t="shared" si="52"/>
        <v>Полиартикулярный ЮИА , вес 69 кг</v>
      </c>
      <c r="AL167" s="54">
        <f t="shared" si="54"/>
        <v>552</v>
      </c>
      <c r="AM167" s="54">
        <v>1</v>
      </c>
      <c r="AN167" s="55"/>
      <c r="AO167" s="108">
        <v>237</v>
      </c>
      <c r="AP167" s="47">
        <v>3</v>
      </c>
      <c r="AQ167" s="47">
        <v>0</v>
      </c>
    </row>
    <row r="168" spans="35:43" ht="14.25">
      <c r="AI168" s="53">
        <v>70</v>
      </c>
      <c r="AJ168" s="53" t="s">
        <v>4</v>
      </c>
      <c r="AK168" s="53" t="str">
        <f t="shared" si="52"/>
        <v>Полиартикулярный ЮИА , вес 70 кг</v>
      </c>
      <c r="AL168" s="54">
        <f t="shared" si="54"/>
        <v>560</v>
      </c>
      <c r="AM168" s="54">
        <v>1</v>
      </c>
      <c r="AN168" s="55"/>
      <c r="AO168" s="47">
        <v>238</v>
      </c>
      <c r="AP168" s="47">
        <v>3</v>
      </c>
      <c r="AQ168" s="47">
        <v>0</v>
      </c>
    </row>
    <row r="169" spans="35:43" ht="14.25">
      <c r="AI169" s="53">
        <v>71</v>
      </c>
      <c r="AJ169" s="53" t="s">
        <v>4</v>
      </c>
      <c r="AK169" s="53" t="str">
        <f t="shared" si="52"/>
        <v>Полиартикулярный ЮИА , вес 71 кг</v>
      </c>
      <c r="AL169" s="54">
        <f t="shared" si="54"/>
        <v>568</v>
      </c>
      <c r="AM169" s="54">
        <v>1</v>
      </c>
      <c r="AN169" s="55"/>
      <c r="AO169" s="108">
        <v>239</v>
      </c>
      <c r="AP169" s="47">
        <v>3</v>
      </c>
      <c r="AQ169" s="47">
        <v>0</v>
      </c>
    </row>
    <row r="170" spans="35:43" ht="14.25">
      <c r="AI170" s="53">
        <v>72</v>
      </c>
      <c r="AJ170" s="53" t="s">
        <v>4</v>
      </c>
      <c r="AK170" s="53" t="str">
        <f t="shared" si="52"/>
        <v>Полиартикулярный ЮИА , вес 72 кг</v>
      </c>
      <c r="AL170" s="54">
        <f t="shared" si="54"/>
        <v>576</v>
      </c>
      <c r="AM170" s="54">
        <v>1</v>
      </c>
      <c r="AN170" s="55"/>
      <c r="AO170" s="109">
        <v>240</v>
      </c>
      <c r="AP170" s="47">
        <v>3</v>
      </c>
      <c r="AQ170" s="47">
        <v>0</v>
      </c>
    </row>
    <row r="171" spans="35:43" ht="14.25">
      <c r="AI171" s="53">
        <v>73</v>
      </c>
      <c r="AJ171" s="53" t="s">
        <v>4</v>
      </c>
      <c r="AK171" s="53" t="str">
        <f t="shared" si="52"/>
        <v>Полиартикулярный ЮИА , вес 73 кг</v>
      </c>
      <c r="AL171" s="54">
        <f t="shared" si="54"/>
        <v>584</v>
      </c>
      <c r="AM171" s="54">
        <v>1</v>
      </c>
      <c r="AN171" s="55"/>
      <c r="AO171" s="47">
        <v>241</v>
      </c>
      <c r="AP171" s="47">
        <v>3</v>
      </c>
      <c r="AQ171" s="47">
        <v>0</v>
      </c>
    </row>
    <row r="172" spans="35:43" ht="14.25">
      <c r="AI172" s="53">
        <v>74</v>
      </c>
      <c r="AJ172" s="53" t="s">
        <v>4</v>
      </c>
      <c r="AK172" s="53" t="str">
        <f t="shared" si="52"/>
        <v>Полиартикулярный ЮИА , вес 74 кг</v>
      </c>
      <c r="AL172" s="54">
        <f t="shared" si="54"/>
        <v>592</v>
      </c>
      <c r="AM172" s="54">
        <v>1</v>
      </c>
      <c r="AN172" s="55"/>
      <c r="AO172" s="108">
        <v>242</v>
      </c>
      <c r="AP172" s="47">
        <v>3</v>
      </c>
      <c r="AQ172" s="47">
        <v>0</v>
      </c>
    </row>
    <row r="173" spans="35:43" ht="14.25">
      <c r="AI173" s="53">
        <v>75</v>
      </c>
      <c r="AJ173" s="53" t="s">
        <v>4</v>
      </c>
      <c r="AK173" s="53" t="str">
        <f aca="true" t="shared" si="55" ref="AK173:AK209">CONCATENATE(AJ173," , вес ",AI173," кг")</f>
        <v>Полиартикулярный ЮИА , вес 75 кг</v>
      </c>
      <c r="AL173" s="54">
        <f aca="true" t="shared" si="56" ref="AL173:AL198">8*AI173</f>
        <v>600</v>
      </c>
      <c r="AM173" s="54">
        <v>1</v>
      </c>
      <c r="AN173" s="55"/>
      <c r="AO173" s="108">
        <v>243</v>
      </c>
      <c r="AP173" s="47">
        <v>3</v>
      </c>
      <c r="AQ173" s="47">
        <v>0</v>
      </c>
    </row>
    <row r="174" spans="35:43" ht="14.25">
      <c r="AI174" s="53">
        <v>76</v>
      </c>
      <c r="AJ174" s="53" t="s">
        <v>4</v>
      </c>
      <c r="AK174" s="53" t="str">
        <f t="shared" si="55"/>
        <v>Полиартикулярный ЮИА , вес 76 кг</v>
      </c>
      <c r="AL174" s="54">
        <f t="shared" si="56"/>
        <v>608</v>
      </c>
      <c r="AM174" s="54">
        <v>1</v>
      </c>
      <c r="AN174" s="55"/>
      <c r="AO174" s="47">
        <v>244</v>
      </c>
      <c r="AP174" s="47">
        <v>3</v>
      </c>
      <c r="AQ174" s="47">
        <v>0</v>
      </c>
    </row>
    <row r="175" spans="35:43" ht="14.25">
      <c r="AI175" s="53">
        <v>77</v>
      </c>
      <c r="AJ175" s="53" t="s">
        <v>4</v>
      </c>
      <c r="AK175" s="53" t="str">
        <f t="shared" si="55"/>
        <v>Полиартикулярный ЮИА , вес 77 кг</v>
      </c>
      <c r="AL175" s="54">
        <f t="shared" si="56"/>
        <v>616</v>
      </c>
      <c r="AM175" s="54">
        <v>1</v>
      </c>
      <c r="AN175" s="55"/>
      <c r="AO175" s="108">
        <v>245</v>
      </c>
      <c r="AP175" s="47">
        <v>3</v>
      </c>
      <c r="AQ175" s="47">
        <v>0</v>
      </c>
    </row>
    <row r="176" spans="35:43" ht="14.25">
      <c r="AI176" s="53">
        <v>78</v>
      </c>
      <c r="AJ176" s="53" t="s">
        <v>4</v>
      </c>
      <c r="AK176" s="53" t="str">
        <f t="shared" si="55"/>
        <v>Полиартикулярный ЮИА , вес 78 кг</v>
      </c>
      <c r="AL176" s="54">
        <f t="shared" si="56"/>
        <v>624</v>
      </c>
      <c r="AM176" s="54">
        <v>1</v>
      </c>
      <c r="AN176" s="55"/>
      <c r="AO176" s="108">
        <v>246</v>
      </c>
      <c r="AP176" s="47">
        <v>3</v>
      </c>
      <c r="AQ176" s="47">
        <v>0</v>
      </c>
    </row>
    <row r="177" spans="35:43" ht="14.25">
      <c r="AI177" s="53">
        <v>79</v>
      </c>
      <c r="AJ177" s="53" t="s">
        <v>4</v>
      </c>
      <c r="AK177" s="53" t="str">
        <f t="shared" si="55"/>
        <v>Полиартикулярный ЮИА , вес 79 кг</v>
      </c>
      <c r="AL177" s="54">
        <f t="shared" si="56"/>
        <v>632</v>
      </c>
      <c r="AM177" s="54">
        <v>1</v>
      </c>
      <c r="AN177" s="55"/>
      <c r="AO177" s="47">
        <v>247</v>
      </c>
      <c r="AP177" s="47">
        <v>3</v>
      </c>
      <c r="AQ177" s="47">
        <v>0</v>
      </c>
    </row>
    <row r="178" spans="35:43" ht="14.25">
      <c r="AI178" s="53">
        <v>80</v>
      </c>
      <c r="AJ178" s="53" t="s">
        <v>4</v>
      </c>
      <c r="AK178" s="53" t="str">
        <f t="shared" si="55"/>
        <v>Полиартикулярный ЮИА , вес 80 кг</v>
      </c>
      <c r="AL178" s="54">
        <f t="shared" si="56"/>
        <v>640</v>
      </c>
      <c r="AM178" s="54">
        <v>1</v>
      </c>
      <c r="AN178" s="55"/>
      <c r="AO178" s="109">
        <v>248</v>
      </c>
      <c r="AP178" s="47">
        <v>1</v>
      </c>
      <c r="AQ178" s="47">
        <v>1</v>
      </c>
    </row>
    <row r="179" spans="35:43" ht="14.25">
      <c r="AI179" s="53">
        <v>81</v>
      </c>
      <c r="AJ179" s="53" t="s">
        <v>4</v>
      </c>
      <c r="AK179" s="53" t="str">
        <f t="shared" si="55"/>
        <v>Полиартикулярный ЮИА , вес 81 кг</v>
      </c>
      <c r="AL179" s="54">
        <f t="shared" si="56"/>
        <v>648</v>
      </c>
      <c r="AM179" s="54">
        <v>1</v>
      </c>
      <c r="AN179" s="55"/>
      <c r="AO179" s="108">
        <v>249</v>
      </c>
      <c r="AP179" s="47">
        <v>1</v>
      </c>
      <c r="AQ179" s="47">
        <v>1</v>
      </c>
    </row>
    <row r="180" spans="35:43" ht="14.25">
      <c r="AI180" s="53">
        <v>82</v>
      </c>
      <c r="AJ180" s="53" t="s">
        <v>4</v>
      </c>
      <c r="AK180" s="53" t="str">
        <f t="shared" si="55"/>
        <v>Полиартикулярный ЮИА , вес 82 кг</v>
      </c>
      <c r="AL180" s="54">
        <f t="shared" si="56"/>
        <v>656</v>
      </c>
      <c r="AM180" s="54">
        <v>1</v>
      </c>
      <c r="AN180" s="55"/>
      <c r="AO180" s="110">
        <v>250</v>
      </c>
      <c r="AP180" s="47">
        <v>1</v>
      </c>
      <c r="AQ180" s="47">
        <v>1</v>
      </c>
    </row>
    <row r="181" spans="35:43" ht="14.25">
      <c r="AI181" s="53">
        <v>83</v>
      </c>
      <c r="AJ181" s="53" t="s">
        <v>4</v>
      </c>
      <c r="AK181" s="53" t="str">
        <f t="shared" si="55"/>
        <v>Полиартикулярный ЮИА , вес 83 кг</v>
      </c>
      <c r="AL181" s="54">
        <f t="shared" si="56"/>
        <v>664</v>
      </c>
      <c r="AM181" s="54">
        <v>1</v>
      </c>
      <c r="AN181" s="55"/>
      <c r="AO181" s="108">
        <v>251</v>
      </c>
      <c r="AP181" s="47">
        <v>1</v>
      </c>
      <c r="AQ181" s="47">
        <v>1</v>
      </c>
    </row>
    <row r="182" spans="35:43" ht="14.25">
      <c r="AI182" s="53">
        <v>84</v>
      </c>
      <c r="AJ182" s="53" t="s">
        <v>4</v>
      </c>
      <c r="AK182" s="53" t="str">
        <f t="shared" si="55"/>
        <v>Полиартикулярный ЮИА , вес 84 кг</v>
      </c>
      <c r="AL182" s="54">
        <f t="shared" si="56"/>
        <v>672</v>
      </c>
      <c r="AM182" s="54">
        <v>1</v>
      </c>
      <c r="AN182" s="55"/>
      <c r="AO182" s="109">
        <v>252</v>
      </c>
      <c r="AP182" s="47">
        <v>1</v>
      </c>
      <c r="AQ182" s="47">
        <v>1</v>
      </c>
    </row>
    <row r="183" spans="35:43" ht="14.25">
      <c r="AI183" s="53">
        <v>85</v>
      </c>
      <c r="AJ183" s="53" t="s">
        <v>4</v>
      </c>
      <c r="AK183" s="53" t="str">
        <f t="shared" si="55"/>
        <v>Полиартикулярный ЮИА , вес 85 кг</v>
      </c>
      <c r="AL183" s="54">
        <f t="shared" si="56"/>
        <v>680</v>
      </c>
      <c r="AM183" s="54">
        <v>1</v>
      </c>
      <c r="AN183" s="55"/>
      <c r="AO183" s="47">
        <v>253</v>
      </c>
      <c r="AP183" s="47">
        <v>1</v>
      </c>
      <c r="AQ183" s="47">
        <v>1</v>
      </c>
    </row>
    <row r="184" spans="35:43" ht="14.25">
      <c r="AI184" s="53">
        <v>86</v>
      </c>
      <c r="AJ184" s="53" t="s">
        <v>4</v>
      </c>
      <c r="AK184" s="53" t="str">
        <f t="shared" si="55"/>
        <v>Полиартикулярный ЮИА , вес 86 кг</v>
      </c>
      <c r="AL184" s="54">
        <f t="shared" si="56"/>
        <v>688</v>
      </c>
      <c r="AM184" s="54">
        <v>1</v>
      </c>
      <c r="AN184" s="55"/>
      <c r="AO184" s="108">
        <v>254</v>
      </c>
      <c r="AP184" s="47">
        <v>1</v>
      </c>
      <c r="AQ184" s="47">
        <v>1</v>
      </c>
    </row>
    <row r="185" spans="35:43" ht="14.25">
      <c r="AI185" s="53">
        <v>87</v>
      </c>
      <c r="AJ185" s="53" t="s">
        <v>4</v>
      </c>
      <c r="AK185" s="53" t="str">
        <f t="shared" si="55"/>
        <v>Полиартикулярный ЮИА , вес 87 кг</v>
      </c>
      <c r="AL185" s="54">
        <f t="shared" si="56"/>
        <v>696</v>
      </c>
      <c r="AM185" s="54">
        <v>1</v>
      </c>
      <c r="AN185" s="55"/>
      <c r="AO185" s="108">
        <v>255</v>
      </c>
      <c r="AP185" s="47">
        <v>1</v>
      </c>
      <c r="AQ185" s="47">
        <v>1</v>
      </c>
    </row>
    <row r="186" spans="35:43" ht="14.25">
      <c r="AI186" s="53">
        <v>88</v>
      </c>
      <c r="AJ186" s="53" t="s">
        <v>4</v>
      </c>
      <c r="AK186" s="53" t="str">
        <f t="shared" si="55"/>
        <v>Полиартикулярный ЮИА , вес 88 кг</v>
      </c>
      <c r="AL186" s="54">
        <f t="shared" si="56"/>
        <v>704</v>
      </c>
      <c r="AM186" s="54">
        <v>1</v>
      </c>
      <c r="AN186" s="55"/>
      <c r="AO186" s="110">
        <v>256</v>
      </c>
      <c r="AP186" s="47">
        <v>1</v>
      </c>
      <c r="AQ186" s="47">
        <v>1</v>
      </c>
    </row>
    <row r="187" spans="35:43" ht="14.25">
      <c r="AI187" s="53">
        <v>89</v>
      </c>
      <c r="AJ187" s="53" t="s">
        <v>4</v>
      </c>
      <c r="AK187" s="53" t="str">
        <f t="shared" si="55"/>
        <v>Полиартикулярный ЮИА , вес 89 кг</v>
      </c>
      <c r="AL187" s="54">
        <f t="shared" si="56"/>
        <v>712</v>
      </c>
      <c r="AM187" s="54">
        <v>1</v>
      </c>
      <c r="AN187" s="55"/>
      <c r="AO187" s="108">
        <v>257</v>
      </c>
      <c r="AP187" s="47">
        <v>1</v>
      </c>
      <c r="AQ187" s="47">
        <v>1</v>
      </c>
    </row>
    <row r="188" spans="35:43" ht="14.25">
      <c r="AI188" s="53">
        <v>90</v>
      </c>
      <c r="AJ188" s="53" t="s">
        <v>4</v>
      </c>
      <c r="AK188" s="53" t="str">
        <f t="shared" si="55"/>
        <v>Полиартикулярный ЮИА , вес 90 кг</v>
      </c>
      <c r="AL188" s="54">
        <f t="shared" si="56"/>
        <v>720</v>
      </c>
      <c r="AM188" s="54">
        <v>1</v>
      </c>
      <c r="AN188" s="55"/>
      <c r="AO188" s="108">
        <v>258</v>
      </c>
      <c r="AP188" s="47">
        <v>1</v>
      </c>
      <c r="AQ188" s="47">
        <v>1</v>
      </c>
    </row>
    <row r="189" spans="35:43" ht="14.25">
      <c r="AI189" s="53">
        <v>91</v>
      </c>
      <c r="AJ189" s="53" t="s">
        <v>4</v>
      </c>
      <c r="AK189" s="53" t="str">
        <f t="shared" si="55"/>
        <v>Полиартикулярный ЮИА , вес 91 кг</v>
      </c>
      <c r="AL189" s="54">
        <f t="shared" si="56"/>
        <v>728</v>
      </c>
      <c r="AM189" s="54">
        <v>1</v>
      </c>
      <c r="AN189" s="55"/>
      <c r="AO189" s="47">
        <v>259</v>
      </c>
      <c r="AP189" s="47">
        <v>1</v>
      </c>
      <c r="AQ189" s="47">
        <v>1</v>
      </c>
    </row>
    <row r="190" spans="35:43" ht="14.25">
      <c r="AI190" s="53">
        <v>92</v>
      </c>
      <c r="AJ190" s="53" t="s">
        <v>4</v>
      </c>
      <c r="AK190" s="53" t="str">
        <f t="shared" si="55"/>
        <v>Полиартикулярный ЮИА , вес 92 кг</v>
      </c>
      <c r="AL190" s="54">
        <f t="shared" si="56"/>
        <v>736</v>
      </c>
      <c r="AM190" s="54">
        <v>1</v>
      </c>
      <c r="AN190" s="55"/>
      <c r="AO190" s="109">
        <v>260</v>
      </c>
      <c r="AP190" s="47">
        <v>1</v>
      </c>
      <c r="AQ190" s="47">
        <v>1</v>
      </c>
    </row>
    <row r="191" spans="35:43" ht="14.25">
      <c r="AI191" s="53">
        <v>93</v>
      </c>
      <c r="AJ191" s="53" t="s">
        <v>4</v>
      </c>
      <c r="AK191" s="53" t="str">
        <f t="shared" si="55"/>
        <v>Полиартикулярный ЮИА , вес 93 кг</v>
      </c>
      <c r="AL191" s="54">
        <f t="shared" si="56"/>
        <v>744</v>
      </c>
      <c r="AM191" s="54">
        <v>1</v>
      </c>
      <c r="AN191" s="55"/>
      <c r="AO191" s="108">
        <v>261</v>
      </c>
      <c r="AP191" s="47">
        <v>1</v>
      </c>
      <c r="AQ191" s="47">
        <v>1</v>
      </c>
    </row>
    <row r="192" spans="35:43" ht="14.25">
      <c r="AI192" s="53">
        <v>94</v>
      </c>
      <c r="AJ192" s="53" t="s">
        <v>4</v>
      </c>
      <c r="AK192" s="53" t="str">
        <f t="shared" si="55"/>
        <v>Полиартикулярный ЮИА , вес 94 кг</v>
      </c>
      <c r="AL192" s="54">
        <f t="shared" si="56"/>
        <v>752</v>
      </c>
      <c r="AM192" s="54">
        <v>1</v>
      </c>
      <c r="AN192" s="55"/>
      <c r="AO192" s="47">
        <v>262</v>
      </c>
      <c r="AP192" s="47">
        <v>1</v>
      </c>
      <c r="AQ192" s="47">
        <v>1</v>
      </c>
    </row>
    <row r="193" spans="35:43" ht="14.25">
      <c r="AI193" s="53">
        <v>95</v>
      </c>
      <c r="AJ193" s="53" t="s">
        <v>4</v>
      </c>
      <c r="AK193" s="53" t="str">
        <f t="shared" si="55"/>
        <v>Полиартикулярный ЮИА , вес 95 кг</v>
      </c>
      <c r="AL193" s="54">
        <f t="shared" si="56"/>
        <v>760</v>
      </c>
      <c r="AM193" s="54">
        <v>1</v>
      </c>
      <c r="AN193" s="55"/>
      <c r="AO193" s="108">
        <v>263</v>
      </c>
      <c r="AP193" s="47">
        <v>1</v>
      </c>
      <c r="AQ193" s="47">
        <v>1</v>
      </c>
    </row>
    <row r="194" spans="35:43" ht="14.25">
      <c r="AI194" s="53">
        <v>96</v>
      </c>
      <c r="AJ194" s="53" t="s">
        <v>4</v>
      </c>
      <c r="AK194" s="53" t="str">
        <f t="shared" si="55"/>
        <v>Полиартикулярный ЮИА , вес 96 кг</v>
      </c>
      <c r="AL194" s="54">
        <f t="shared" si="56"/>
        <v>768</v>
      </c>
      <c r="AM194" s="54">
        <v>1</v>
      </c>
      <c r="AN194" s="55"/>
      <c r="AO194" s="109">
        <v>264</v>
      </c>
      <c r="AP194" s="47">
        <v>1</v>
      </c>
      <c r="AQ194" s="47">
        <v>1</v>
      </c>
    </row>
    <row r="195" spans="35:43" ht="14.25">
      <c r="AI195" s="53">
        <v>97</v>
      </c>
      <c r="AJ195" s="53" t="s">
        <v>4</v>
      </c>
      <c r="AK195" s="53" t="str">
        <f t="shared" si="55"/>
        <v>Полиартикулярный ЮИА , вес 97 кг</v>
      </c>
      <c r="AL195" s="54">
        <f t="shared" si="56"/>
        <v>776</v>
      </c>
      <c r="AM195" s="54">
        <v>1</v>
      </c>
      <c r="AN195" s="55"/>
      <c r="AO195" s="47">
        <v>265</v>
      </c>
      <c r="AP195" s="47">
        <v>1</v>
      </c>
      <c r="AQ195" s="47">
        <v>1</v>
      </c>
    </row>
    <row r="196" spans="35:43" ht="14.25">
      <c r="AI196" s="53">
        <v>98</v>
      </c>
      <c r="AJ196" s="53" t="s">
        <v>4</v>
      </c>
      <c r="AK196" s="53" t="str">
        <f t="shared" si="55"/>
        <v>Полиартикулярный ЮИА , вес 98 кг</v>
      </c>
      <c r="AL196" s="54">
        <f t="shared" si="56"/>
        <v>784</v>
      </c>
      <c r="AM196" s="54">
        <v>1</v>
      </c>
      <c r="AN196" s="55"/>
      <c r="AO196" s="108">
        <v>266</v>
      </c>
      <c r="AP196" s="47">
        <v>1</v>
      </c>
      <c r="AQ196" s="47">
        <v>1</v>
      </c>
    </row>
    <row r="197" spans="35:43" ht="14.25">
      <c r="AI197" s="53">
        <v>99</v>
      </c>
      <c r="AJ197" s="53" t="s">
        <v>4</v>
      </c>
      <c r="AK197" s="53" t="str">
        <f t="shared" si="55"/>
        <v>Полиартикулярный ЮИА , вес 99 кг</v>
      </c>
      <c r="AL197" s="54">
        <f t="shared" si="56"/>
        <v>792</v>
      </c>
      <c r="AM197" s="54">
        <v>1</v>
      </c>
      <c r="AN197" s="55"/>
      <c r="AO197" s="108">
        <v>267</v>
      </c>
      <c r="AP197" s="47">
        <v>1</v>
      </c>
      <c r="AQ197" s="47">
        <v>1</v>
      </c>
    </row>
    <row r="198" spans="35:43" ht="14.25">
      <c r="AI198" s="53">
        <v>100</v>
      </c>
      <c r="AJ198" s="53" t="s">
        <v>4</v>
      </c>
      <c r="AK198" s="53" t="str">
        <f t="shared" si="55"/>
        <v>Полиартикулярный ЮИА , вес 100 кг</v>
      </c>
      <c r="AL198" s="54">
        <f t="shared" si="56"/>
        <v>800</v>
      </c>
      <c r="AM198" s="54">
        <v>1</v>
      </c>
      <c r="AN198" s="55"/>
      <c r="AO198" s="47">
        <v>268</v>
      </c>
      <c r="AP198" s="47">
        <v>1</v>
      </c>
      <c r="AQ198" s="47">
        <v>1</v>
      </c>
    </row>
    <row r="199" spans="35:43" ht="14.25">
      <c r="AI199" s="53">
        <v>101</v>
      </c>
      <c r="AJ199" s="53" t="s">
        <v>4</v>
      </c>
      <c r="AK199" s="53" t="str">
        <f t="shared" si="55"/>
        <v>Полиартикулярный ЮИА , вес 101 кг</v>
      </c>
      <c r="AL199" s="54">
        <v>800</v>
      </c>
      <c r="AM199" s="54">
        <v>1</v>
      </c>
      <c r="AN199" s="55"/>
      <c r="AO199" s="108">
        <v>269</v>
      </c>
      <c r="AP199" s="47">
        <v>1</v>
      </c>
      <c r="AQ199" s="47">
        <v>1</v>
      </c>
    </row>
    <row r="200" spans="35:43" ht="14.25">
      <c r="AI200" s="53">
        <v>102</v>
      </c>
      <c r="AJ200" s="53" t="s">
        <v>4</v>
      </c>
      <c r="AK200" s="53" t="str">
        <f t="shared" si="55"/>
        <v>Полиартикулярный ЮИА , вес 102 кг</v>
      </c>
      <c r="AL200" s="54">
        <v>800</v>
      </c>
      <c r="AM200" s="54">
        <v>1</v>
      </c>
      <c r="AN200" s="55"/>
      <c r="AO200" s="109">
        <v>270</v>
      </c>
      <c r="AP200" s="47">
        <v>1</v>
      </c>
      <c r="AQ200" s="47">
        <v>1</v>
      </c>
    </row>
    <row r="201" spans="35:43" ht="14.25">
      <c r="AI201" s="53">
        <v>103</v>
      </c>
      <c r="AJ201" s="53" t="s">
        <v>4</v>
      </c>
      <c r="AK201" s="53" t="str">
        <f t="shared" si="55"/>
        <v>Полиартикулярный ЮИА , вес 103 кг</v>
      </c>
      <c r="AL201" s="54">
        <v>800</v>
      </c>
      <c r="AM201" s="54">
        <v>1</v>
      </c>
      <c r="AN201" s="55"/>
      <c r="AO201" s="47">
        <v>271</v>
      </c>
      <c r="AP201" s="47">
        <v>1</v>
      </c>
      <c r="AQ201" s="47">
        <v>1</v>
      </c>
    </row>
    <row r="202" spans="35:43" ht="14.25">
      <c r="AI202" s="53">
        <v>104</v>
      </c>
      <c r="AJ202" s="53" t="s">
        <v>4</v>
      </c>
      <c r="AK202" s="53" t="str">
        <f t="shared" si="55"/>
        <v>Полиартикулярный ЮИА , вес 104 кг</v>
      </c>
      <c r="AL202" s="54">
        <v>800</v>
      </c>
      <c r="AM202" s="54">
        <v>1</v>
      </c>
      <c r="AN202" s="55"/>
      <c r="AO202" s="109">
        <v>272</v>
      </c>
      <c r="AP202" s="47">
        <v>1</v>
      </c>
      <c r="AQ202" s="47">
        <v>1</v>
      </c>
    </row>
    <row r="203" spans="35:43" ht="14.25">
      <c r="AI203" s="53">
        <v>105</v>
      </c>
      <c r="AJ203" s="53" t="s">
        <v>4</v>
      </c>
      <c r="AK203" s="53" t="str">
        <f t="shared" si="55"/>
        <v>Полиартикулярный ЮИА , вес 105 кг</v>
      </c>
      <c r="AL203" s="54">
        <v>800</v>
      </c>
      <c r="AM203" s="54">
        <v>1</v>
      </c>
      <c r="AN203" s="55"/>
      <c r="AO203" s="108">
        <v>273</v>
      </c>
      <c r="AP203" s="47">
        <v>1</v>
      </c>
      <c r="AQ203" s="47">
        <v>1</v>
      </c>
    </row>
    <row r="204" spans="35:43" ht="14.25">
      <c r="AI204" s="53">
        <v>106</v>
      </c>
      <c r="AJ204" s="53" t="s">
        <v>4</v>
      </c>
      <c r="AK204" s="53" t="str">
        <f t="shared" si="55"/>
        <v>Полиартикулярный ЮИА , вес 106 кг</v>
      </c>
      <c r="AL204" s="54">
        <v>800</v>
      </c>
      <c r="AM204" s="54">
        <v>1</v>
      </c>
      <c r="AN204" s="55"/>
      <c r="AO204" s="47">
        <v>274</v>
      </c>
      <c r="AP204" s="47">
        <v>1</v>
      </c>
      <c r="AQ204" s="47">
        <v>1</v>
      </c>
    </row>
    <row r="205" spans="35:43" ht="14.25">
      <c r="AI205" s="53">
        <v>107</v>
      </c>
      <c r="AJ205" s="53" t="s">
        <v>4</v>
      </c>
      <c r="AK205" s="53" t="str">
        <f t="shared" si="55"/>
        <v>Полиартикулярный ЮИА , вес 107 кг</v>
      </c>
      <c r="AL205" s="54">
        <v>800</v>
      </c>
      <c r="AM205" s="54">
        <v>1</v>
      </c>
      <c r="AN205" s="55"/>
      <c r="AO205" s="108">
        <v>275</v>
      </c>
      <c r="AP205" s="47">
        <v>1</v>
      </c>
      <c r="AQ205" s="47">
        <v>1</v>
      </c>
    </row>
    <row r="206" spans="35:43" ht="14.25">
      <c r="AI206" s="53">
        <v>108</v>
      </c>
      <c r="AJ206" s="53" t="s">
        <v>4</v>
      </c>
      <c r="AK206" s="53" t="str">
        <f t="shared" si="55"/>
        <v>Полиартикулярный ЮИА , вес 108 кг</v>
      </c>
      <c r="AL206" s="54">
        <v>800</v>
      </c>
      <c r="AM206" s="54">
        <v>1</v>
      </c>
      <c r="AN206" s="55"/>
      <c r="AO206" s="109">
        <v>276</v>
      </c>
      <c r="AP206" s="47">
        <v>1</v>
      </c>
      <c r="AQ206" s="47">
        <v>1</v>
      </c>
    </row>
    <row r="207" spans="35:43" ht="14.25">
      <c r="AI207" s="53">
        <v>109</v>
      </c>
      <c r="AJ207" s="53" t="s">
        <v>4</v>
      </c>
      <c r="AK207" s="53" t="str">
        <f t="shared" si="55"/>
        <v>Полиартикулярный ЮИА , вес 109 кг</v>
      </c>
      <c r="AL207" s="54">
        <v>800</v>
      </c>
      <c r="AM207" s="54">
        <v>1</v>
      </c>
      <c r="AN207" s="55"/>
      <c r="AO207" s="47">
        <v>277</v>
      </c>
      <c r="AP207" s="47">
        <v>1</v>
      </c>
      <c r="AQ207" s="47">
        <v>1</v>
      </c>
    </row>
    <row r="208" spans="35:43" ht="14.25">
      <c r="AI208" s="53">
        <v>110</v>
      </c>
      <c r="AJ208" s="53" t="s">
        <v>4</v>
      </c>
      <c r="AK208" s="53" t="str">
        <f t="shared" si="55"/>
        <v>Полиартикулярный ЮИА , вес 110 кг</v>
      </c>
      <c r="AL208" s="54">
        <v>800</v>
      </c>
      <c r="AM208" s="54">
        <v>1</v>
      </c>
      <c r="AN208" s="55"/>
      <c r="AO208" s="108">
        <v>278</v>
      </c>
      <c r="AP208" s="47">
        <v>1</v>
      </c>
      <c r="AQ208" s="47">
        <v>1</v>
      </c>
    </row>
    <row r="209" spans="35:43" ht="14.25">
      <c r="AI209" s="56" t="s">
        <v>28</v>
      </c>
      <c r="AJ209" s="53" t="s">
        <v>4</v>
      </c>
      <c r="AK209" s="53" t="str">
        <f t="shared" si="55"/>
        <v>Полиартикулярный ЮИА , вес более 110 кг</v>
      </c>
      <c r="AL209" s="54">
        <v>800</v>
      </c>
      <c r="AM209" s="54">
        <v>1</v>
      </c>
      <c r="AN209" s="55"/>
      <c r="AO209" s="108">
        <v>279</v>
      </c>
      <c r="AP209" s="47">
        <v>1</v>
      </c>
      <c r="AQ209" s="47">
        <v>1</v>
      </c>
    </row>
    <row r="210" spans="35:43" ht="14.25">
      <c r="AI210" s="53">
        <v>10</v>
      </c>
      <c r="AJ210" s="53" t="s">
        <v>5</v>
      </c>
      <c r="AK210" s="53" t="str">
        <f>CONCATENATE(AJ210," , вес ",AI210," кг")</f>
        <v>Системный ЮИА , вес 10 кг</v>
      </c>
      <c r="AL210" s="54">
        <f>12*AI210</f>
        <v>120</v>
      </c>
      <c r="AM210" s="54">
        <v>2</v>
      </c>
      <c r="AN210" s="55"/>
      <c r="AO210" s="110">
        <v>280</v>
      </c>
      <c r="AP210" s="47">
        <v>1</v>
      </c>
      <c r="AQ210" s="47">
        <v>1</v>
      </c>
    </row>
    <row r="211" spans="35:43" ht="14.25">
      <c r="AI211" s="53">
        <v>11</v>
      </c>
      <c r="AJ211" s="53" t="s">
        <v>5</v>
      </c>
      <c r="AK211" s="53" t="str">
        <f aca="true" t="shared" si="57" ref="AK211:AK274">CONCATENATE(AJ211," , вес ",AI211," кг")</f>
        <v>Системный ЮИА , вес 11 кг</v>
      </c>
      <c r="AL211" s="54">
        <f aca="true" t="shared" si="58" ref="AL211:AL229">12*AI211</f>
        <v>132</v>
      </c>
      <c r="AM211" s="54">
        <v>2</v>
      </c>
      <c r="AN211" s="55"/>
      <c r="AO211" s="108">
        <v>281</v>
      </c>
      <c r="AP211" s="47">
        <v>1</v>
      </c>
      <c r="AQ211" s="47">
        <v>1</v>
      </c>
    </row>
    <row r="212" spans="35:43" ht="14.25">
      <c r="AI212" s="53">
        <v>12</v>
      </c>
      <c r="AJ212" s="53" t="s">
        <v>5</v>
      </c>
      <c r="AK212" s="53" t="str">
        <f t="shared" si="57"/>
        <v>Системный ЮИА , вес 12 кг</v>
      </c>
      <c r="AL212" s="54">
        <f t="shared" si="58"/>
        <v>144</v>
      </c>
      <c r="AM212" s="54">
        <v>2</v>
      </c>
      <c r="AN212" s="55"/>
      <c r="AO212" s="108">
        <v>282</v>
      </c>
      <c r="AP212" s="47">
        <v>1</v>
      </c>
      <c r="AQ212" s="47">
        <v>1</v>
      </c>
    </row>
    <row r="213" spans="35:43" ht="14.25">
      <c r="AI213" s="53">
        <v>13</v>
      </c>
      <c r="AJ213" s="53" t="s">
        <v>5</v>
      </c>
      <c r="AK213" s="53" t="str">
        <f t="shared" si="57"/>
        <v>Системный ЮИА , вес 13 кг</v>
      </c>
      <c r="AL213" s="54">
        <f t="shared" si="58"/>
        <v>156</v>
      </c>
      <c r="AM213" s="54">
        <v>2</v>
      </c>
      <c r="AN213" s="55"/>
      <c r="AO213" s="47">
        <v>283</v>
      </c>
      <c r="AP213" s="47">
        <v>1</v>
      </c>
      <c r="AQ213" s="47">
        <v>1</v>
      </c>
    </row>
    <row r="214" spans="35:43" ht="14.25">
      <c r="AI214" s="53">
        <v>14</v>
      </c>
      <c r="AJ214" s="53" t="s">
        <v>5</v>
      </c>
      <c r="AK214" s="53" t="str">
        <f t="shared" si="57"/>
        <v>Системный ЮИА , вес 14 кг</v>
      </c>
      <c r="AL214" s="54">
        <f t="shared" si="58"/>
        <v>168</v>
      </c>
      <c r="AM214" s="54">
        <v>2</v>
      </c>
      <c r="AN214" s="55"/>
      <c r="AO214" s="108">
        <v>284</v>
      </c>
      <c r="AP214" s="47">
        <v>1</v>
      </c>
      <c r="AQ214" s="47">
        <v>1</v>
      </c>
    </row>
    <row r="215" spans="35:43" ht="14.25">
      <c r="AI215" s="53">
        <v>15</v>
      </c>
      <c r="AJ215" s="53" t="s">
        <v>5</v>
      </c>
      <c r="AK215" s="53" t="str">
        <f t="shared" si="57"/>
        <v>Системный ЮИА , вес 15 кг</v>
      </c>
      <c r="AL215" s="54">
        <f t="shared" si="58"/>
        <v>180</v>
      </c>
      <c r="AM215" s="54">
        <v>2</v>
      </c>
      <c r="AN215" s="55"/>
      <c r="AO215" s="108">
        <v>285</v>
      </c>
      <c r="AP215" s="47">
        <v>1</v>
      </c>
      <c r="AQ215" s="47">
        <v>1</v>
      </c>
    </row>
    <row r="216" spans="35:43" ht="14.25">
      <c r="AI216" s="53">
        <v>16</v>
      </c>
      <c r="AJ216" s="53" t="s">
        <v>5</v>
      </c>
      <c r="AK216" s="53" t="str">
        <f t="shared" si="57"/>
        <v>Системный ЮИА , вес 16 кг</v>
      </c>
      <c r="AL216" s="54">
        <f t="shared" si="58"/>
        <v>192</v>
      </c>
      <c r="AM216" s="54">
        <v>2</v>
      </c>
      <c r="AN216" s="55"/>
      <c r="AO216" s="47">
        <v>286</v>
      </c>
      <c r="AP216" s="47">
        <v>1</v>
      </c>
      <c r="AQ216" s="47">
        <v>1</v>
      </c>
    </row>
    <row r="217" spans="35:43" ht="14.25">
      <c r="AI217" s="53">
        <v>17</v>
      </c>
      <c r="AJ217" s="53" t="s">
        <v>5</v>
      </c>
      <c r="AK217" s="53" t="str">
        <f t="shared" si="57"/>
        <v>Системный ЮИА , вес 17 кг</v>
      </c>
      <c r="AL217" s="54">
        <f t="shared" si="58"/>
        <v>204</v>
      </c>
      <c r="AM217" s="54">
        <v>2</v>
      </c>
      <c r="AN217" s="55"/>
      <c r="AO217" s="108">
        <v>287</v>
      </c>
      <c r="AP217" s="47">
        <v>1</v>
      </c>
      <c r="AQ217" s="47">
        <v>1</v>
      </c>
    </row>
    <row r="218" spans="35:43" ht="14.25">
      <c r="AI218" s="53">
        <v>18</v>
      </c>
      <c r="AJ218" s="53" t="s">
        <v>5</v>
      </c>
      <c r="AK218" s="53" t="str">
        <f t="shared" si="57"/>
        <v>Системный ЮИА , вес 18 кг</v>
      </c>
      <c r="AL218" s="54">
        <f t="shared" si="58"/>
        <v>216</v>
      </c>
      <c r="AM218" s="54">
        <v>2</v>
      </c>
      <c r="AN218" s="55"/>
      <c r="AO218" s="109">
        <v>288</v>
      </c>
      <c r="AP218" s="47">
        <v>4</v>
      </c>
      <c r="AQ218" s="47">
        <v>0</v>
      </c>
    </row>
    <row r="219" spans="35:43" ht="14.25">
      <c r="AI219" s="53">
        <v>19</v>
      </c>
      <c r="AJ219" s="53" t="s">
        <v>5</v>
      </c>
      <c r="AK219" s="53" t="str">
        <f t="shared" si="57"/>
        <v>Системный ЮИА , вес 19 кг</v>
      </c>
      <c r="AL219" s="54">
        <f t="shared" si="58"/>
        <v>228</v>
      </c>
      <c r="AM219" s="54">
        <v>2</v>
      </c>
      <c r="AN219" s="55"/>
      <c r="AO219" s="47">
        <v>289</v>
      </c>
      <c r="AP219" s="47">
        <v>4</v>
      </c>
      <c r="AQ219" s="47">
        <v>0</v>
      </c>
    </row>
    <row r="220" spans="35:43" ht="14.25">
      <c r="AI220" s="53">
        <v>20</v>
      </c>
      <c r="AJ220" s="53" t="s">
        <v>5</v>
      </c>
      <c r="AK220" s="53" t="str">
        <f t="shared" si="57"/>
        <v>Системный ЮИА , вес 20 кг</v>
      </c>
      <c r="AL220" s="54">
        <f t="shared" si="58"/>
        <v>240</v>
      </c>
      <c r="AM220" s="54">
        <v>2</v>
      </c>
      <c r="AN220" s="55"/>
      <c r="AO220" s="109">
        <v>290</v>
      </c>
      <c r="AP220" s="47">
        <v>4</v>
      </c>
      <c r="AQ220" s="47">
        <v>0</v>
      </c>
    </row>
    <row r="221" spans="35:43" ht="14.25">
      <c r="AI221" s="53">
        <v>21</v>
      </c>
      <c r="AJ221" s="53" t="s">
        <v>5</v>
      </c>
      <c r="AK221" s="53" t="str">
        <f t="shared" si="57"/>
        <v>Системный ЮИА , вес 21 кг</v>
      </c>
      <c r="AL221" s="54">
        <f t="shared" si="58"/>
        <v>252</v>
      </c>
      <c r="AM221" s="54">
        <v>2</v>
      </c>
      <c r="AN221" s="55"/>
      <c r="AO221" s="108">
        <v>291</v>
      </c>
      <c r="AP221" s="47">
        <v>4</v>
      </c>
      <c r="AQ221" s="47">
        <v>0</v>
      </c>
    </row>
    <row r="222" spans="35:43" ht="14.25">
      <c r="AI222" s="53">
        <v>22</v>
      </c>
      <c r="AJ222" s="53" t="s">
        <v>5</v>
      </c>
      <c r="AK222" s="53" t="str">
        <f t="shared" si="57"/>
        <v>Системный ЮИА , вес 22 кг</v>
      </c>
      <c r="AL222" s="54">
        <f t="shared" si="58"/>
        <v>264</v>
      </c>
      <c r="AM222" s="54">
        <v>2</v>
      </c>
      <c r="AN222" s="55"/>
      <c r="AO222" s="47">
        <v>292</v>
      </c>
      <c r="AP222" s="47">
        <v>4</v>
      </c>
      <c r="AQ222" s="47">
        <v>0</v>
      </c>
    </row>
    <row r="223" spans="35:43" ht="14.25">
      <c r="AI223" s="53">
        <v>23</v>
      </c>
      <c r="AJ223" s="53" t="s">
        <v>5</v>
      </c>
      <c r="AK223" s="53" t="str">
        <f t="shared" si="57"/>
        <v>Системный ЮИА , вес 23 кг</v>
      </c>
      <c r="AL223" s="54">
        <f t="shared" si="58"/>
        <v>276</v>
      </c>
      <c r="AM223" s="54">
        <v>2</v>
      </c>
      <c r="AN223" s="55"/>
      <c r="AO223" s="108">
        <v>293</v>
      </c>
      <c r="AP223" s="47">
        <v>4</v>
      </c>
      <c r="AQ223" s="47">
        <v>0</v>
      </c>
    </row>
    <row r="224" spans="35:43" ht="14.25">
      <c r="AI224" s="53">
        <v>24</v>
      </c>
      <c r="AJ224" s="53" t="s">
        <v>5</v>
      </c>
      <c r="AK224" s="53" t="str">
        <f t="shared" si="57"/>
        <v>Системный ЮИА , вес 24 кг</v>
      </c>
      <c r="AL224" s="54">
        <f t="shared" si="58"/>
        <v>288</v>
      </c>
      <c r="AM224" s="54">
        <v>2</v>
      </c>
      <c r="AN224" s="55"/>
      <c r="AO224" s="108">
        <v>294</v>
      </c>
      <c r="AP224" s="47">
        <v>4</v>
      </c>
      <c r="AQ224" s="47">
        <v>0</v>
      </c>
    </row>
    <row r="225" spans="35:43" ht="14.25">
      <c r="AI225" s="53">
        <v>25</v>
      </c>
      <c r="AJ225" s="53" t="s">
        <v>5</v>
      </c>
      <c r="AK225" s="53" t="str">
        <f t="shared" si="57"/>
        <v>Системный ЮИА , вес 25 кг</v>
      </c>
      <c r="AL225" s="54">
        <f t="shared" si="58"/>
        <v>300</v>
      </c>
      <c r="AM225" s="54">
        <v>2</v>
      </c>
      <c r="AN225" s="55"/>
      <c r="AO225" s="47">
        <v>295</v>
      </c>
      <c r="AP225" s="47">
        <v>4</v>
      </c>
      <c r="AQ225" s="47">
        <v>0</v>
      </c>
    </row>
    <row r="226" spans="35:43" ht="14.25">
      <c r="AI226" s="53">
        <v>26</v>
      </c>
      <c r="AJ226" s="53" t="s">
        <v>5</v>
      </c>
      <c r="AK226" s="53" t="str">
        <f t="shared" si="57"/>
        <v>Системный ЮИА , вес 26 кг</v>
      </c>
      <c r="AL226" s="54">
        <f t="shared" si="58"/>
        <v>312</v>
      </c>
      <c r="AM226" s="54">
        <v>2</v>
      </c>
      <c r="AN226" s="55"/>
      <c r="AO226" s="109">
        <v>296</v>
      </c>
      <c r="AP226" s="47">
        <v>4</v>
      </c>
      <c r="AQ226" s="47">
        <v>0</v>
      </c>
    </row>
    <row r="227" spans="35:43" ht="14.25">
      <c r="AI227" s="53">
        <v>27</v>
      </c>
      <c r="AJ227" s="53" t="s">
        <v>5</v>
      </c>
      <c r="AK227" s="53" t="str">
        <f t="shared" si="57"/>
        <v>Системный ЮИА , вес 27 кг</v>
      </c>
      <c r="AL227" s="54">
        <f t="shared" si="58"/>
        <v>324</v>
      </c>
      <c r="AM227" s="54">
        <v>2</v>
      </c>
      <c r="AN227" s="55"/>
      <c r="AO227" s="108">
        <v>297</v>
      </c>
      <c r="AP227" s="47">
        <v>4</v>
      </c>
      <c r="AQ227" s="47">
        <v>0</v>
      </c>
    </row>
    <row r="228" spans="35:43" ht="14.25">
      <c r="AI228" s="53">
        <v>28</v>
      </c>
      <c r="AJ228" s="53" t="s">
        <v>5</v>
      </c>
      <c r="AK228" s="53" t="str">
        <f t="shared" si="57"/>
        <v>Системный ЮИА , вес 28 кг</v>
      </c>
      <c r="AL228" s="54">
        <f t="shared" si="58"/>
        <v>336</v>
      </c>
      <c r="AM228" s="54">
        <v>2</v>
      </c>
      <c r="AN228" s="55"/>
      <c r="AO228" s="47">
        <v>298</v>
      </c>
      <c r="AP228" s="47">
        <v>4</v>
      </c>
      <c r="AQ228" s="47">
        <v>0</v>
      </c>
    </row>
    <row r="229" spans="35:43" ht="14.25">
      <c r="AI229" s="53">
        <v>29</v>
      </c>
      <c r="AJ229" s="53" t="s">
        <v>5</v>
      </c>
      <c r="AK229" s="53" t="str">
        <f t="shared" si="57"/>
        <v>Системный ЮИА , вес 29 кг</v>
      </c>
      <c r="AL229" s="54">
        <f t="shared" si="58"/>
        <v>348</v>
      </c>
      <c r="AM229" s="54">
        <v>2</v>
      </c>
      <c r="AN229" s="55"/>
      <c r="AO229" s="108">
        <v>299</v>
      </c>
      <c r="AP229" s="47">
        <v>4</v>
      </c>
      <c r="AQ229" s="47">
        <v>0</v>
      </c>
    </row>
    <row r="230" spans="35:43" ht="14.25">
      <c r="AI230" s="53">
        <v>30</v>
      </c>
      <c r="AJ230" s="53" t="s">
        <v>5</v>
      </c>
      <c r="AK230" s="53" t="str">
        <f t="shared" si="57"/>
        <v>Системный ЮИА , вес 30 кг</v>
      </c>
      <c r="AL230" s="54">
        <f aca="true" t="shared" si="59" ref="AL230:AL274">8*AI230</f>
        <v>240</v>
      </c>
      <c r="AM230" s="54">
        <v>2</v>
      </c>
      <c r="AN230" s="55"/>
      <c r="AO230" s="109">
        <v>300</v>
      </c>
      <c r="AP230" s="47">
        <v>4</v>
      </c>
      <c r="AQ230" s="47">
        <v>0</v>
      </c>
    </row>
    <row r="231" spans="35:43" ht="14.25">
      <c r="AI231" s="53">
        <v>31</v>
      </c>
      <c r="AJ231" s="53" t="s">
        <v>5</v>
      </c>
      <c r="AK231" s="53" t="str">
        <f t="shared" si="57"/>
        <v>Системный ЮИА , вес 31 кг</v>
      </c>
      <c r="AL231" s="54">
        <f t="shared" si="59"/>
        <v>248</v>
      </c>
      <c r="AM231" s="54">
        <v>2</v>
      </c>
      <c r="AN231" s="55"/>
      <c r="AO231" s="47">
        <v>301</v>
      </c>
      <c r="AP231" s="47">
        <v>4</v>
      </c>
      <c r="AQ231" s="47">
        <v>0</v>
      </c>
    </row>
    <row r="232" spans="35:43" ht="14.25">
      <c r="AI232" s="53">
        <v>32</v>
      </c>
      <c r="AJ232" s="53" t="s">
        <v>5</v>
      </c>
      <c r="AK232" s="53" t="str">
        <f t="shared" si="57"/>
        <v>Системный ЮИА , вес 32 кг</v>
      </c>
      <c r="AL232" s="54">
        <f t="shared" si="59"/>
        <v>256</v>
      </c>
      <c r="AM232" s="54">
        <v>2</v>
      </c>
      <c r="AN232" s="55"/>
      <c r="AO232" s="108">
        <v>302</v>
      </c>
      <c r="AP232" s="47">
        <v>4</v>
      </c>
      <c r="AQ232" s="47">
        <v>0</v>
      </c>
    </row>
    <row r="233" spans="35:43" ht="14.25">
      <c r="AI233" s="53">
        <v>33</v>
      </c>
      <c r="AJ233" s="53" t="s">
        <v>5</v>
      </c>
      <c r="AK233" s="53" t="str">
        <f t="shared" si="57"/>
        <v>Системный ЮИА , вес 33 кг</v>
      </c>
      <c r="AL233" s="54">
        <f t="shared" si="59"/>
        <v>264</v>
      </c>
      <c r="AM233" s="54">
        <v>2</v>
      </c>
      <c r="AN233" s="55"/>
      <c r="AO233" s="108">
        <v>303</v>
      </c>
      <c r="AP233" s="47">
        <v>4</v>
      </c>
      <c r="AQ233" s="47">
        <v>0</v>
      </c>
    </row>
    <row r="234" spans="35:43" ht="14.25">
      <c r="AI234" s="53">
        <v>34</v>
      </c>
      <c r="AJ234" s="53" t="s">
        <v>5</v>
      </c>
      <c r="AK234" s="53" t="str">
        <f t="shared" si="57"/>
        <v>Системный ЮИА , вес 34 кг</v>
      </c>
      <c r="AL234" s="54">
        <f t="shared" si="59"/>
        <v>272</v>
      </c>
      <c r="AM234" s="54">
        <v>2</v>
      </c>
      <c r="AN234" s="55"/>
      <c r="AO234" s="110">
        <v>304</v>
      </c>
      <c r="AP234" s="47">
        <v>4</v>
      </c>
      <c r="AQ234" s="47">
        <v>0</v>
      </c>
    </row>
    <row r="235" spans="35:43" ht="14.25">
      <c r="AI235" s="53">
        <v>35</v>
      </c>
      <c r="AJ235" s="53" t="s">
        <v>5</v>
      </c>
      <c r="AK235" s="53" t="str">
        <f t="shared" si="57"/>
        <v>Системный ЮИА , вес 35 кг</v>
      </c>
      <c r="AL235" s="54">
        <f t="shared" si="59"/>
        <v>280</v>
      </c>
      <c r="AM235" s="54">
        <v>2</v>
      </c>
      <c r="AN235" s="55"/>
      <c r="AO235" s="108">
        <v>305</v>
      </c>
      <c r="AP235" s="47">
        <v>4</v>
      </c>
      <c r="AQ235" s="47">
        <v>0</v>
      </c>
    </row>
    <row r="236" spans="35:43" ht="14.25">
      <c r="AI236" s="53">
        <v>36</v>
      </c>
      <c r="AJ236" s="53" t="s">
        <v>5</v>
      </c>
      <c r="AK236" s="53" t="str">
        <f t="shared" si="57"/>
        <v>Системный ЮИА , вес 36 кг</v>
      </c>
      <c r="AL236" s="54">
        <f t="shared" si="59"/>
        <v>288</v>
      </c>
      <c r="AM236" s="54">
        <v>2</v>
      </c>
      <c r="AN236" s="55"/>
      <c r="AO236" s="108">
        <v>306</v>
      </c>
      <c r="AP236" s="47">
        <v>4</v>
      </c>
      <c r="AQ236" s="47">
        <v>0</v>
      </c>
    </row>
    <row r="237" spans="35:43" ht="14.25">
      <c r="AI237" s="53">
        <v>37</v>
      </c>
      <c r="AJ237" s="53" t="s">
        <v>5</v>
      </c>
      <c r="AK237" s="53" t="str">
        <f t="shared" si="57"/>
        <v>Системный ЮИА , вес 37 кг</v>
      </c>
      <c r="AL237" s="54">
        <f t="shared" si="59"/>
        <v>296</v>
      </c>
      <c r="AM237" s="54">
        <v>2</v>
      </c>
      <c r="AN237" s="55"/>
      <c r="AO237" s="47">
        <v>307</v>
      </c>
      <c r="AP237" s="47">
        <v>4</v>
      </c>
      <c r="AQ237" s="47">
        <v>0</v>
      </c>
    </row>
    <row r="238" spans="35:43" ht="14.25">
      <c r="AI238" s="53">
        <v>38</v>
      </c>
      <c r="AJ238" s="53" t="s">
        <v>5</v>
      </c>
      <c r="AK238" s="53" t="str">
        <f t="shared" si="57"/>
        <v>Системный ЮИА , вес 38 кг</v>
      </c>
      <c r="AL238" s="54">
        <f t="shared" si="59"/>
        <v>304</v>
      </c>
      <c r="AM238" s="54">
        <v>2</v>
      </c>
      <c r="AN238" s="55"/>
      <c r="AO238" s="108">
        <v>308</v>
      </c>
      <c r="AP238" s="47">
        <v>4</v>
      </c>
      <c r="AQ238" s="47">
        <v>0</v>
      </c>
    </row>
    <row r="239" spans="35:43" ht="14.25">
      <c r="AI239" s="53">
        <v>39</v>
      </c>
      <c r="AJ239" s="53" t="s">
        <v>5</v>
      </c>
      <c r="AK239" s="53" t="str">
        <f t="shared" si="57"/>
        <v>Системный ЮИА , вес 39 кг</v>
      </c>
      <c r="AL239" s="54">
        <f t="shared" si="59"/>
        <v>312</v>
      </c>
      <c r="AM239" s="54">
        <v>2</v>
      </c>
      <c r="AN239" s="55"/>
      <c r="AO239" s="108">
        <v>309</v>
      </c>
      <c r="AP239" s="47">
        <v>4</v>
      </c>
      <c r="AQ239" s="47">
        <v>0</v>
      </c>
    </row>
    <row r="240" spans="35:43" ht="14.25">
      <c r="AI240" s="53">
        <v>40</v>
      </c>
      <c r="AJ240" s="53" t="s">
        <v>5</v>
      </c>
      <c r="AK240" s="53" t="str">
        <f t="shared" si="57"/>
        <v>Системный ЮИА , вес 40 кг</v>
      </c>
      <c r="AL240" s="54">
        <f t="shared" si="59"/>
        <v>320</v>
      </c>
      <c r="AM240" s="54">
        <v>2</v>
      </c>
      <c r="AN240" s="55"/>
      <c r="AO240" s="47">
        <v>310</v>
      </c>
      <c r="AP240" s="47">
        <v>4</v>
      </c>
      <c r="AQ240" s="47">
        <v>0</v>
      </c>
    </row>
    <row r="241" spans="35:43" ht="14.25">
      <c r="AI241" s="53">
        <v>41</v>
      </c>
      <c r="AJ241" s="53" t="s">
        <v>5</v>
      </c>
      <c r="AK241" s="53" t="str">
        <f t="shared" si="57"/>
        <v>Системный ЮИА , вес 41 кг</v>
      </c>
      <c r="AL241" s="54">
        <f t="shared" si="59"/>
        <v>328</v>
      </c>
      <c r="AM241" s="54">
        <v>2</v>
      </c>
      <c r="AN241" s="55"/>
      <c r="AO241" s="108">
        <v>311</v>
      </c>
      <c r="AP241" s="47">
        <v>4</v>
      </c>
      <c r="AQ241" s="47">
        <v>0</v>
      </c>
    </row>
    <row r="242" spans="35:43" ht="14.25">
      <c r="AI242" s="53">
        <v>42</v>
      </c>
      <c r="AJ242" s="53" t="s">
        <v>5</v>
      </c>
      <c r="AK242" s="53" t="str">
        <f t="shared" si="57"/>
        <v>Системный ЮИА , вес 42 кг</v>
      </c>
      <c r="AL242" s="54">
        <f t="shared" si="59"/>
        <v>336</v>
      </c>
      <c r="AM242" s="54">
        <v>2</v>
      </c>
      <c r="AN242" s="55"/>
      <c r="AO242" s="109">
        <v>312</v>
      </c>
      <c r="AP242" s="47">
        <v>4</v>
      </c>
      <c r="AQ242" s="47">
        <v>0</v>
      </c>
    </row>
    <row r="243" spans="35:43" ht="14.25">
      <c r="AI243" s="53">
        <v>43</v>
      </c>
      <c r="AJ243" s="53" t="s">
        <v>5</v>
      </c>
      <c r="AK243" s="53" t="str">
        <f t="shared" si="57"/>
        <v>Системный ЮИА , вес 43 кг</v>
      </c>
      <c r="AL243" s="54">
        <f t="shared" si="59"/>
        <v>344</v>
      </c>
      <c r="AM243" s="54">
        <v>2</v>
      </c>
      <c r="AN243" s="55"/>
      <c r="AO243" s="47">
        <v>313</v>
      </c>
      <c r="AP243" s="47">
        <v>4</v>
      </c>
      <c r="AQ243" s="47">
        <v>0</v>
      </c>
    </row>
    <row r="244" spans="35:43" ht="14.25">
      <c r="AI244" s="53">
        <v>44</v>
      </c>
      <c r="AJ244" s="53" t="s">
        <v>5</v>
      </c>
      <c r="AK244" s="53" t="str">
        <f t="shared" si="57"/>
        <v>Системный ЮИА , вес 44 кг</v>
      </c>
      <c r="AL244" s="54">
        <f t="shared" si="59"/>
        <v>352</v>
      </c>
      <c r="AM244" s="54">
        <v>2</v>
      </c>
      <c r="AN244" s="55"/>
      <c r="AO244" s="108">
        <v>314</v>
      </c>
      <c r="AP244" s="47">
        <v>4</v>
      </c>
      <c r="AQ244" s="47">
        <v>0</v>
      </c>
    </row>
    <row r="245" spans="35:43" ht="14.25">
      <c r="AI245" s="53">
        <v>45</v>
      </c>
      <c r="AJ245" s="53" t="s">
        <v>5</v>
      </c>
      <c r="AK245" s="53" t="str">
        <f t="shared" si="57"/>
        <v>Системный ЮИА , вес 45 кг</v>
      </c>
      <c r="AL245" s="54">
        <f t="shared" si="59"/>
        <v>360</v>
      </c>
      <c r="AM245" s="54">
        <v>2</v>
      </c>
      <c r="AN245" s="55"/>
      <c r="AO245" s="108">
        <v>315</v>
      </c>
      <c r="AP245" s="47">
        <v>4</v>
      </c>
      <c r="AQ245" s="47">
        <v>0</v>
      </c>
    </row>
    <row r="246" spans="35:43" ht="14.25">
      <c r="AI246" s="53">
        <v>46</v>
      </c>
      <c r="AJ246" s="53" t="s">
        <v>5</v>
      </c>
      <c r="AK246" s="53" t="str">
        <f t="shared" si="57"/>
        <v>Системный ЮИА , вес 46 кг</v>
      </c>
      <c r="AL246" s="54">
        <f t="shared" si="59"/>
        <v>368</v>
      </c>
      <c r="AM246" s="54">
        <v>2</v>
      </c>
      <c r="AN246" s="55"/>
      <c r="AO246" s="47">
        <v>316</v>
      </c>
      <c r="AP246" s="47">
        <v>4</v>
      </c>
      <c r="AQ246" s="47">
        <v>0</v>
      </c>
    </row>
    <row r="247" spans="35:43" ht="14.25">
      <c r="AI247" s="53">
        <v>47</v>
      </c>
      <c r="AJ247" s="53" t="s">
        <v>5</v>
      </c>
      <c r="AK247" s="53" t="str">
        <f t="shared" si="57"/>
        <v>Системный ЮИА , вес 47 кг</v>
      </c>
      <c r="AL247" s="54">
        <f t="shared" si="59"/>
        <v>376</v>
      </c>
      <c r="AM247" s="54">
        <v>2</v>
      </c>
      <c r="AN247" s="55"/>
      <c r="AO247" s="108">
        <v>317</v>
      </c>
      <c r="AP247" s="47">
        <v>4</v>
      </c>
      <c r="AQ247" s="47">
        <v>0</v>
      </c>
    </row>
    <row r="248" spans="35:43" ht="14.25">
      <c r="AI248" s="53">
        <v>48</v>
      </c>
      <c r="AJ248" s="53" t="s">
        <v>5</v>
      </c>
      <c r="AK248" s="53" t="str">
        <f t="shared" si="57"/>
        <v>Системный ЮИА , вес 48 кг</v>
      </c>
      <c r="AL248" s="54">
        <f t="shared" si="59"/>
        <v>384</v>
      </c>
      <c r="AM248" s="54">
        <v>2</v>
      </c>
      <c r="AN248" s="55"/>
      <c r="AO248" s="108">
        <v>318</v>
      </c>
      <c r="AP248" s="47">
        <v>4</v>
      </c>
      <c r="AQ248" s="47">
        <v>0</v>
      </c>
    </row>
    <row r="249" spans="35:43" ht="14.25">
      <c r="AI249" s="53">
        <v>49</v>
      </c>
      <c r="AJ249" s="53" t="s">
        <v>5</v>
      </c>
      <c r="AK249" s="53" t="str">
        <f t="shared" si="57"/>
        <v>Системный ЮИА , вес 49 кг</v>
      </c>
      <c r="AL249" s="54">
        <f t="shared" si="59"/>
        <v>392</v>
      </c>
      <c r="AM249" s="54">
        <v>2</v>
      </c>
      <c r="AN249" s="55"/>
      <c r="AO249" s="47">
        <v>319</v>
      </c>
      <c r="AP249" s="47">
        <v>4</v>
      </c>
      <c r="AQ249" s="47">
        <v>0</v>
      </c>
    </row>
    <row r="250" spans="35:43" ht="14.25">
      <c r="AI250" s="53">
        <v>50</v>
      </c>
      <c r="AJ250" s="53" t="s">
        <v>5</v>
      </c>
      <c r="AK250" s="53" t="str">
        <f t="shared" si="57"/>
        <v>Системный ЮИА , вес 50 кг</v>
      </c>
      <c r="AL250" s="54">
        <f t="shared" si="59"/>
        <v>400</v>
      </c>
      <c r="AM250" s="54">
        <v>2</v>
      </c>
      <c r="AN250" s="55"/>
      <c r="AO250" s="109">
        <v>320</v>
      </c>
      <c r="AP250" s="47">
        <v>4</v>
      </c>
      <c r="AQ250" s="47">
        <v>0</v>
      </c>
    </row>
    <row r="251" spans="35:43" ht="14.25">
      <c r="AI251" s="53">
        <v>51</v>
      </c>
      <c r="AJ251" s="53" t="s">
        <v>5</v>
      </c>
      <c r="AK251" s="53" t="str">
        <f t="shared" si="57"/>
        <v>Системный ЮИА , вес 51 кг</v>
      </c>
      <c r="AL251" s="54">
        <f t="shared" si="59"/>
        <v>408</v>
      </c>
      <c r="AM251" s="54">
        <v>2</v>
      </c>
      <c r="AN251" s="55"/>
      <c r="AO251" s="108">
        <v>321</v>
      </c>
      <c r="AP251" s="47">
        <v>4</v>
      </c>
      <c r="AQ251" s="47">
        <v>0</v>
      </c>
    </row>
    <row r="252" spans="35:43" ht="14.25">
      <c r="AI252" s="53">
        <v>52</v>
      </c>
      <c r="AJ252" s="53" t="s">
        <v>5</v>
      </c>
      <c r="AK252" s="53" t="str">
        <f t="shared" si="57"/>
        <v>Системный ЮИА , вес 52 кг</v>
      </c>
      <c r="AL252" s="54">
        <f t="shared" si="59"/>
        <v>416</v>
      </c>
      <c r="AM252" s="54">
        <v>2</v>
      </c>
      <c r="AN252" s="55"/>
      <c r="AO252" s="47">
        <v>322</v>
      </c>
      <c r="AP252" s="47">
        <v>4</v>
      </c>
      <c r="AQ252" s="47">
        <v>0</v>
      </c>
    </row>
    <row r="253" spans="35:43" ht="14.25">
      <c r="AI253" s="53">
        <v>53</v>
      </c>
      <c r="AJ253" s="53" t="s">
        <v>5</v>
      </c>
      <c r="AK253" s="53" t="str">
        <f t="shared" si="57"/>
        <v>Системный ЮИА , вес 53 кг</v>
      </c>
      <c r="AL253" s="54">
        <f t="shared" si="59"/>
        <v>424</v>
      </c>
      <c r="AM253" s="54">
        <v>2</v>
      </c>
      <c r="AN253" s="55"/>
      <c r="AO253" s="108">
        <v>323</v>
      </c>
      <c r="AP253" s="47">
        <v>4</v>
      </c>
      <c r="AQ253" s="47">
        <v>0</v>
      </c>
    </row>
    <row r="254" spans="35:43" ht="14.25">
      <c r="AI254" s="53">
        <v>54</v>
      </c>
      <c r="AJ254" s="53" t="s">
        <v>5</v>
      </c>
      <c r="AK254" s="53" t="str">
        <f t="shared" si="57"/>
        <v>Системный ЮИА , вес 54 кг</v>
      </c>
      <c r="AL254" s="54">
        <f t="shared" si="59"/>
        <v>432</v>
      </c>
      <c r="AM254" s="54">
        <v>2</v>
      </c>
      <c r="AN254" s="55"/>
      <c r="AO254" s="109">
        <v>324</v>
      </c>
      <c r="AP254" s="47">
        <v>4</v>
      </c>
      <c r="AQ254" s="47">
        <v>0</v>
      </c>
    </row>
    <row r="255" spans="35:43" ht="14.25">
      <c r="AI255" s="53">
        <v>55</v>
      </c>
      <c r="AJ255" s="53" t="s">
        <v>5</v>
      </c>
      <c r="AK255" s="53" t="str">
        <f t="shared" si="57"/>
        <v>Системный ЮИА , вес 55 кг</v>
      </c>
      <c r="AL255" s="54">
        <f t="shared" si="59"/>
        <v>440</v>
      </c>
      <c r="AM255" s="54">
        <v>2</v>
      </c>
      <c r="AN255" s="55"/>
      <c r="AO255" s="47">
        <v>325</v>
      </c>
      <c r="AP255" s="47">
        <v>4</v>
      </c>
      <c r="AQ255" s="47">
        <v>0</v>
      </c>
    </row>
    <row r="256" spans="35:43" ht="14.25">
      <c r="AI256" s="53">
        <v>56</v>
      </c>
      <c r="AJ256" s="53" t="s">
        <v>5</v>
      </c>
      <c r="AK256" s="53" t="str">
        <f t="shared" si="57"/>
        <v>Системный ЮИА , вес 56 кг</v>
      </c>
      <c r="AL256" s="54">
        <f t="shared" si="59"/>
        <v>448</v>
      </c>
      <c r="AM256" s="54">
        <v>2</v>
      </c>
      <c r="AN256" s="55"/>
      <c r="AO256" s="108">
        <v>326</v>
      </c>
      <c r="AP256" s="47">
        <v>4</v>
      </c>
      <c r="AQ256" s="47">
        <v>0</v>
      </c>
    </row>
    <row r="257" spans="35:43" ht="14.25">
      <c r="AI257" s="53">
        <v>57</v>
      </c>
      <c r="AJ257" s="53" t="s">
        <v>5</v>
      </c>
      <c r="AK257" s="53" t="str">
        <f t="shared" si="57"/>
        <v>Системный ЮИА , вес 57 кг</v>
      </c>
      <c r="AL257" s="54">
        <f t="shared" si="59"/>
        <v>456</v>
      </c>
      <c r="AM257" s="54">
        <v>2</v>
      </c>
      <c r="AN257" s="55"/>
      <c r="AO257" s="108">
        <v>327</v>
      </c>
      <c r="AP257" s="47">
        <v>4</v>
      </c>
      <c r="AQ257" s="47">
        <v>0</v>
      </c>
    </row>
    <row r="258" spans="35:43" ht="14.25">
      <c r="AI258" s="53">
        <v>58</v>
      </c>
      <c r="AJ258" s="53" t="s">
        <v>5</v>
      </c>
      <c r="AK258" s="53" t="str">
        <f t="shared" si="57"/>
        <v>Системный ЮИА , вес 58 кг</v>
      </c>
      <c r="AL258" s="54">
        <f t="shared" si="59"/>
        <v>464</v>
      </c>
      <c r="AM258" s="54">
        <v>2</v>
      </c>
      <c r="AN258" s="55"/>
      <c r="AO258" s="110">
        <v>328</v>
      </c>
      <c r="AP258" s="47">
        <v>2</v>
      </c>
      <c r="AQ258" s="47">
        <v>1</v>
      </c>
    </row>
    <row r="259" spans="35:43" ht="14.25">
      <c r="AI259" s="53">
        <v>59</v>
      </c>
      <c r="AJ259" s="53" t="s">
        <v>5</v>
      </c>
      <c r="AK259" s="53" t="str">
        <f t="shared" si="57"/>
        <v>Системный ЮИА , вес 59 кг</v>
      </c>
      <c r="AL259" s="54">
        <f t="shared" si="59"/>
        <v>472</v>
      </c>
      <c r="AM259" s="54">
        <v>2</v>
      </c>
      <c r="AN259" s="55"/>
      <c r="AO259" s="108">
        <v>329</v>
      </c>
      <c r="AP259" s="47">
        <v>2</v>
      </c>
      <c r="AQ259" s="47">
        <v>1</v>
      </c>
    </row>
    <row r="260" spans="35:43" ht="14.25">
      <c r="AI260" s="53">
        <v>60</v>
      </c>
      <c r="AJ260" s="53" t="s">
        <v>5</v>
      </c>
      <c r="AK260" s="53" t="str">
        <f t="shared" si="57"/>
        <v>Системный ЮИА , вес 60 кг</v>
      </c>
      <c r="AL260" s="54">
        <f t="shared" si="59"/>
        <v>480</v>
      </c>
      <c r="AM260" s="54">
        <v>2</v>
      </c>
      <c r="AN260" s="55"/>
      <c r="AO260" s="108">
        <v>330</v>
      </c>
      <c r="AP260" s="47">
        <v>2</v>
      </c>
      <c r="AQ260" s="47">
        <v>1</v>
      </c>
    </row>
    <row r="261" spans="35:43" ht="14.25">
      <c r="AI261" s="53">
        <v>61</v>
      </c>
      <c r="AJ261" s="53" t="s">
        <v>5</v>
      </c>
      <c r="AK261" s="53" t="str">
        <f t="shared" si="57"/>
        <v>Системный ЮИА , вес 61 кг</v>
      </c>
      <c r="AL261" s="54">
        <f t="shared" si="59"/>
        <v>488</v>
      </c>
      <c r="AM261" s="54">
        <v>2</v>
      </c>
      <c r="AN261" s="55"/>
      <c r="AO261" s="47">
        <v>331</v>
      </c>
      <c r="AP261" s="47">
        <v>2</v>
      </c>
      <c r="AQ261" s="47">
        <v>1</v>
      </c>
    </row>
    <row r="262" spans="35:43" ht="14.25">
      <c r="AI262" s="53">
        <v>62</v>
      </c>
      <c r="AJ262" s="53" t="s">
        <v>5</v>
      </c>
      <c r="AK262" s="53" t="str">
        <f t="shared" si="57"/>
        <v>Системный ЮИА , вес 62 кг</v>
      </c>
      <c r="AL262" s="54">
        <f t="shared" si="59"/>
        <v>496</v>
      </c>
      <c r="AM262" s="54">
        <v>2</v>
      </c>
      <c r="AN262" s="55"/>
      <c r="AO262" s="108">
        <v>332</v>
      </c>
      <c r="AP262" s="47">
        <v>2</v>
      </c>
      <c r="AQ262" s="47">
        <v>1</v>
      </c>
    </row>
    <row r="263" spans="35:43" ht="14.25">
      <c r="AI263" s="53">
        <v>63</v>
      </c>
      <c r="AJ263" s="53" t="s">
        <v>5</v>
      </c>
      <c r="AK263" s="53" t="str">
        <f t="shared" si="57"/>
        <v>Системный ЮИА , вес 63 кг</v>
      </c>
      <c r="AL263" s="54">
        <f t="shared" si="59"/>
        <v>504</v>
      </c>
      <c r="AM263" s="54">
        <v>2</v>
      </c>
      <c r="AN263" s="55"/>
      <c r="AO263" s="108">
        <v>333</v>
      </c>
      <c r="AP263" s="47">
        <v>2</v>
      </c>
      <c r="AQ263" s="47">
        <v>1</v>
      </c>
    </row>
    <row r="264" spans="35:43" ht="14.25">
      <c r="AI264" s="53">
        <v>64</v>
      </c>
      <c r="AJ264" s="53" t="s">
        <v>5</v>
      </c>
      <c r="AK264" s="53" t="str">
        <f t="shared" si="57"/>
        <v>Системный ЮИА , вес 64 кг</v>
      </c>
      <c r="AL264" s="54">
        <f t="shared" si="59"/>
        <v>512</v>
      </c>
      <c r="AM264" s="54">
        <v>2</v>
      </c>
      <c r="AN264" s="55"/>
      <c r="AO264" s="47">
        <v>334</v>
      </c>
      <c r="AP264" s="47">
        <v>2</v>
      </c>
      <c r="AQ264" s="47">
        <v>1</v>
      </c>
    </row>
    <row r="265" spans="35:43" ht="14.25">
      <c r="AI265" s="53">
        <v>65</v>
      </c>
      <c r="AJ265" s="53" t="s">
        <v>5</v>
      </c>
      <c r="AK265" s="53" t="str">
        <f t="shared" si="57"/>
        <v>Системный ЮИА , вес 65 кг</v>
      </c>
      <c r="AL265" s="54">
        <f t="shared" si="59"/>
        <v>520</v>
      </c>
      <c r="AM265" s="54">
        <v>2</v>
      </c>
      <c r="AN265" s="55"/>
      <c r="AO265" s="108">
        <v>335</v>
      </c>
      <c r="AP265" s="47">
        <v>2</v>
      </c>
      <c r="AQ265" s="47">
        <v>1</v>
      </c>
    </row>
    <row r="266" spans="35:43" ht="14.25">
      <c r="AI266" s="53">
        <v>66</v>
      </c>
      <c r="AJ266" s="53" t="s">
        <v>5</v>
      </c>
      <c r="AK266" s="53" t="str">
        <f t="shared" si="57"/>
        <v>Системный ЮИА , вес 66 кг</v>
      </c>
      <c r="AL266" s="54">
        <f t="shared" si="59"/>
        <v>528</v>
      </c>
      <c r="AM266" s="54">
        <v>2</v>
      </c>
      <c r="AN266" s="55"/>
      <c r="AO266" s="109">
        <v>336</v>
      </c>
      <c r="AP266" s="47">
        <v>2</v>
      </c>
      <c r="AQ266" s="47">
        <v>1</v>
      </c>
    </row>
    <row r="267" spans="35:43" ht="14.25">
      <c r="AI267" s="53">
        <v>67</v>
      </c>
      <c r="AJ267" s="53" t="s">
        <v>5</v>
      </c>
      <c r="AK267" s="53" t="str">
        <f t="shared" si="57"/>
        <v>Системный ЮИА , вес 67 кг</v>
      </c>
      <c r="AL267" s="54">
        <f t="shared" si="59"/>
        <v>536</v>
      </c>
      <c r="AM267" s="54">
        <v>2</v>
      </c>
      <c r="AN267" s="55"/>
      <c r="AO267" s="47">
        <v>337</v>
      </c>
      <c r="AP267" s="47">
        <v>2</v>
      </c>
      <c r="AQ267" s="47">
        <v>1</v>
      </c>
    </row>
    <row r="268" spans="35:43" ht="14.25">
      <c r="AI268" s="53">
        <v>68</v>
      </c>
      <c r="AJ268" s="53" t="s">
        <v>5</v>
      </c>
      <c r="AK268" s="53" t="str">
        <f t="shared" si="57"/>
        <v>Системный ЮИА , вес 68 кг</v>
      </c>
      <c r="AL268" s="54">
        <f t="shared" si="59"/>
        <v>544</v>
      </c>
      <c r="AM268" s="54">
        <v>2</v>
      </c>
      <c r="AN268" s="55"/>
      <c r="AO268" s="108">
        <v>338</v>
      </c>
      <c r="AP268" s="47">
        <v>2</v>
      </c>
      <c r="AQ268" s="47">
        <v>1</v>
      </c>
    </row>
    <row r="269" spans="35:43" ht="14.25">
      <c r="AI269" s="53">
        <v>69</v>
      </c>
      <c r="AJ269" s="53" t="s">
        <v>5</v>
      </c>
      <c r="AK269" s="53" t="str">
        <f t="shared" si="57"/>
        <v>Системный ЮИА , вес 69 кг</v>
      </c>
      <c r="AL269" s="54">
        <f t="shared" si="59"/>
        <v>552</v>
      </c>
      <c r="AM269" s="54">
        <v>2</v>
      </c>
      <c r="AN269" s="55"/>
      <c r="AO269" s="108">
        <v>339</v>
      </c>
      <c r="AP269" s="47">
        <v>2</v>
      </c>
      <c r="AQ269" s="47">
        <v>1</v>
      </c>
    </row>
    <row r="270" spans="35:43" ht="14.25">
      <c r="AI270" s="53">
        <v>70</v>
      </c>
      <c r="AJ270" s="53" t="s">
        <v>5</v>
      </c>
      <c r="AK270" s="53" t="str">
        <f t="shared" si="57"/>
        <v>Системный ЮИА , вес 70 кг</v>
      </c>
      <c r="AL270" s="54">
        <f t="shared" si="59"/>
        <v>560</v>
      </c>
      <c r="AM270" s="54">
        <v>2</v>
      </c>
      <c r="AN270" s="55"/>
      <c r="AO270" s="47">
        <v>340</v>
      </c>
      <c r="AP270" s="47">
        <v>2</v>
      </c>
      <c r="AQ270" s="47">
        <v>1</v>
      </c>
    </row>
    <row r="271" spans="35:43" ht="14.25">
      <c r="AI271" s="53">
        <v>71</v>
      </c>
      <c r="AJ271" s="53" t="s">
        <v>5</v>
      </c>
      <c r="AK271" s="53" t="str">
        <f t="shared" si="57"/>
        <v>Системный ЮИА , вес 71 кг</v>
      </c>
      <c r="AL271" s="54">
        <f t="shared" si="59"/>
        <v>568</v>
      </c>
      <c r="AM271" s="54">
        <v>2</v>
      </c>
      <c r="AN271" s="55"/>
      <c r="AO271" s="108">
        <v>341</v>
      </c>
      <c r="AP271" s="47">
        <v>2</v>
      </c>
      <c r="AQ271" s="47">
        <v>1</v>
      </c>
    </row>
    <row r="272" spans="35:43" ht="14.25">
      <c r="AI272" s="53">
        <v>72</v>
      </c>
      <c r="AJ272" s="53" t="s">
        <v>5</v>
      </c>
      <c r="AK272" s="53" t="str">
        <f t="shared" si="57"/>
        <v>Системный ЮИА , вес 72 кг</v>
      </c>
      <c r="AL272" s="54">
        <f t="shared" si="59"/>
        <v>576</v>
      </c>
      <c r="AM272" s="54">
        <v>2</v>
      </c>
      <c r="AN272" s="55"/>
      <c r="AO272" s="108">
        <v>342</v>
      </c>
      <c r="AP272" s="47">
        <v>2</v>
      </c>
      <c r="AQ272" s="47">
        <v>1</v>
      </c>
    </row>
    <row r="273" spans="35:43" ht="14.25">
      <c r="AI273" s="53">
        <v>73</v>
      </c>
      <c r="AJ273" s="53" t="s">
        <v>5</v>
      </c>
      <c r="AK273" s="53" t="str">
        <f t="shared" si="57"/>
        <v>Системный ЮИА , вес 73 кг</v>
      </c>
      <c r="AL273" s="54">
        <f t="shared" si="59"/>
        <v>584</v>
      </c>
      <c r="AM273" s="54">
        <v>2</v>
      </c>
      <c r="AN273" s="55"/>
      <c r="AO273" s="47">
        <v>343</v>
      </c>
      <c r="AP273" s="47">
        <v>2</v>
      </c>
      <c r="AQ273" s="47">
        <v>1</v>
      </c>
    </row>
    <row r="274" spans="35:43" ht="14.25">
      <c r="AI274" s="53">
        <v>74</v>
      </c>
      <c r="AJ274" s="53" t="s">
        <v>5</v>
      </c>
      <c r="AK274" s="53" t="str">
        <f t="shared" si="57"/>
        <v>Системный ЮИА , вес 74 кг</v>
      </c>
      <c r="AL274" s="54">
        <f t="shared" si="59"/>
        <v>592</v>
      </c>
      <c r="AM274" s="54">
        <v>2</v>
      </c>
      <c r="AN274" s="55"/>
      <c r="AO274" s="109">
        <v>344</v>
      </c>
      <c r="AP274" s="47">
        <v>2</v>
      </c>
      <c r="AQ274" s="47">
        <v>1</v>
      </c>
    </row>
    <row r="275" spans="35:43" ht="14.25">
      <c r="AI275" s="53">
        <v>75</v>
      </c>
      <c r="AJ275" s="53" t="s">
        <v>5</v>
      </c>
      <c r="AK275" s="53" t="str">
        <f aca="true" t="shared" si="60" ref="AK275:AK311">CONCATENATE(AJ275," , вес ",AI275," кг")</f>
        <v>Системный ЮИА , вес 75 кг</v>
      </c>
      <c r="AL275" s="54">
        <f aca="true" t="shared" si="61" ref="AL275:AL300">8*AI275</f>
        <v>600</v>
      </c>
      <c r="AM275" s="54">
        <v>2</v>
      </c>
      <c r="AN275" s="55"/>
      <c r="AO275" s="108">
        <v>345</v>
      </c>
      <c r="AP275" s="47">
        <v>2</v>
      </c>
      <c r="AQ275" s="47">
        <v>1</v>
      </c>
    </row>
    <row r="276" spans="35:43" ht="14.25">
      <c r="AI276" s="53">
        <v>76</v>
      </c>
      <c r="AJ276" s="53" t="s">
        <v>5</v>
      </c>
      <c r="AK276" s="53" t="str">
        <f t="shared" si="60"/>
        <v>Системный ЮИА , вес 76 кг</v>
      </c>
      <c r="AL276" s="54">
        <f t="shared" si="61"/>
        <v>608</v>
      </c>
      <c r="AM276" s="54">
        <v>2</v>
      </c>
      <c r="AN276" s="55"/>
      <c r="AO276" s="47">
        <v>346</v>
      </c>
      <c r="AP276" s="47">
        <v>2</v>
      </c>
      <c r="AQ276" s="47">
        <v>1</v>
      </c>
    </row>
    <row r="277" spans="35:43" ht="14.25">
      <c r="AI277" s="53">
        <v>77</v>
      </c>
      <c r="AJ277" s="53" t="s">
        <v>5</v>
      </c>
      <c r="AK277" s="53" t="str">
        <f t="shared" si="60"/>
        <v>Системный ЮИА , вес 77 кг</v>
      </c>
      <c r="AL277" s="54">
        <f t="shared" si="61"/>
        <v>616</v>
      </c>
      <c r="AM277" s="54">
        <v>2</v>
      </c>
      <c r="AN277" s="55"/>
      <c r="AO277" s="108">
        <v>347</v>
      </c>
      <c r="AP277" s="47">
        <v>2</v>
      </c>
      <c r="AQ277" s="47">
        <v>1</v>
      </c>
    </row>
    <row r="278" spans="35:43" ht="14.25">
      <c r="AI278" s="53">
        <v>78</v>
      </c>
      <c r="AJ278" s="53" t="s">
        <v>5</v>
      </c>
      <c r="AK278" s="53" t="str">
        <f t="shared" si="60"/>
        <v>Системный ЮИА , вес 78 кг</v>
      </c>
      <c r="AL278" s="54">
        <f t="shared" si="61"/>
        <v>624</v>
      </c>
      <c r="AM278" s="54">
        <v>2</v>
      </c>
      <c r="AN278" s="55"/>
      <c r="AO278" s="109">
        <v>348</v>
      </c>
      <c r="AP278" s="47">
        <v>2</v>
      </c>
      <c r="AQ278" s="47">
        <v>1</v>
      </c>
    </row>
    <row r="279" spans="35:43" ht="14.25">
      <c r="AI279" s="53">
        <v>79</v>
      </c>
      <c r="AJ279" s="53" t="s">
        <v>5</v>
      </c>
      <c r="AK279" s="53" t="str">
        <f t="shared" si="60"/>
        <v>Системный ЮИА , вес 79 кг</v>
      </c>
      <c r="AL279" s="54">
        <f t="shared" si="61"/>
        <v>632</v>
      </c>
      <c r="AM279" s="54">
        <v>2</v>
      </c>
      <c r="AN279" s="55"/>
      <c r="AO279" s="47">
        <v>349</v>
      </c>
      <c r="AP279" s="47">
        <v>2</v>
      </c>
      <c r="AQ279" s="47">
        <v>1</v>
      </c>
    </row>
    <row r="280" spans="35:43" ht="14.25">
      <c r="AI280" s="53">
        <v>80</v>
      </c>
      <c r="AJ280" s="53" t="s">
        <v>5</v>
      </c>
      <c r="AK280" s="53" t="str">
        <f t="shared" si="60"/>
        <v>Системный ЮИА , вес 80 кг</v>
      </c>
      <c r="AL280" s="54">
        <f t="shared" si="61"/>
        <v>640</v>
      </c>
      <c r="AM280" s="54">
        <v>2</v>
      </c>
      <c r="AN280" s="55"/>
      <c r="AO280" s="108">
        <v>350</v>
      </c>
      <c r="AP280" s="47">
        <v>2</v>
      </c>
      <c r="AQ280" s="47">
        <v>1</v>
      </c>
    </row>
    <row r="281" spans="35:43" ht="14.25">
      <c r="AI281" s="53">
        <v>81</v>
      </c>
      <c r="AJ281" s="53" t="s">
        <v>5</v>
      </c>
      <c r="AK281" s="53" t="str">
        <f t="shared" si="60"/>
        <v>Системный ЮИА , вес 81 кг</v>
      </c>
      <c r="AL281" s="54">
        <f t="shared" si="61"/>
        <v>648</v>
      </c>
      <c r="AM281" s="54">
        <v>2</v>
      </c>
      <c r="AN281" s="55"/>
      <c r="AO281" s="108">
        <v>351</v>
      </c>
      <c r="AP281" s="47">
        <v>2</v>
      </c>
      <c r="AQ281" s="47">
        <v>1</v>
      </c>
    </row>
    <row r="282" spans="35:43" ht="14.25">
      <c r="AI282" s="53">
        <v>82</v>
      </c>
      <c r="AJ282" s="53" t="s">
        <v>5</v>
      </c>
      <c r="AK282" s="53" t="str">
        <f t="shared" si="60"/>
        <v>Системный ЮИА , вес 82 кг</v>
      </c>
      <c r="AL282" s="54">
        <f t="shared" si="61"/>
        <v>656</v>
      </c>
      <c r="AM282" s="54">
        <v>2</v>
      </c>
      <c r="AN282" s="55"/>
      <c r="AO282" s="110">
        <v>352</v>
      </c>
      <c r="AP282" s="47">
        <v>2</v>
      </c>
      <c r="AQ282" s="47">
        <v>1</v>
      </c>
    </row>
    <row r="283" spans="35:43" ht="14.25">
      <c r="AI283" s="53">
        <v>83</v>
      </c>
      <c r="AJ283" s="53" t="s">
        <v>5</v>
      </c>
      <c r="AK283" s="53" t="str">
        <f t="shared" si="60"/>
        <v>Системный ЮИА , вес 83 кг</v>
      </c>
      <c r="AL283" s="54">
        <f t="shared" si="61"/>
        <v>664</v>
      </c>
      <c r="AM283" s="54">
        <v>2</v>
      </c>
      <c r="AN283" s="55"/>
      <c r="AO283" s="108">
        <v>353</v>
      </c>
      <c r="AP283" s="47">
        <v>2</v>
      </c>
      <c r="AQ283" s="47">
        <v>1</v>
      </c>
    </row>
    <row r="284" spans="35:43" ht="14.25">
      <c r="AI284" s="53">
        <v>84</v>
      </c>
      <c r="AJ284" s="53" t="s">
        <v>5</v>
      </c>
      <c r="AK284" s="53" t="str">
        <f t="shared" si="60"/>
        <v>Системный ЮИА , вес 84 кг</v>
      </c>
      <c r="AL284" s="54">
        <f t="shared" si="61"/>
        <v>672</v>
      </c>
      <c r="AM284" s="54">
        <v>2</v>
      </c>
      <c r="AN284" s="55"/>
      <c r="AO284" s="108">
        <v>354</v>
      </c>
      <c r="AP284" s="47">
        <v>2</v>
      </c>
      <c r="AQ284" s="47">
        <v>1</v>
      </c>
    </row>
    <row r="285" spans="35:43" ht="14.25">
      <c r="AI285" s="53">
        <v>85</v>
      </c>
      <c r="AJ285" s="53" t="s">
        <v>5</v>
      </c>
      <c r="AK285" s="53" t="str">
        <f t="shared" si="60"/>
        <v>Системный ЮИА , вес 85 кг</v>
      </c>
      <c r="AL285" s="54">
        <f t="shared" si="61"/>
        <v>680</v>
      </c>
      <c r="AM285" s="54">
        <v>2</v>
      </c>
      <c r="AN285" s="55"/>
      <c r="AO285" s="47">
        <v>355</v>
      </c>
      <c r="AP285" s="47">
        <v>2</v>
      </c>
      <c r="AQ285" s="47">
        <v>1</v>
      </c>
    </row>
    <row r="286" spans="35:43" ht="14.25">
      <c r="AI286" s="53">
        <v>86</v>
      </c>
      <c r="AJ286" s="53" t="s">
        <v>5</v>
      </c>
      <c r="AK286" s="53" t="str">
        <f t="shared" si="60"/>
        <v>Системный ЮИА , вес 86 кг</v>
      </c>
      <c r="AL286" s="54">
        <f t="shared" si="61"/>
        <v>688</v>
      </c>
      <c r="AM286" s="54">
        <v>2</v>
      </c>
      <c r="AN286" s="55"/>
      <c r="AO286" s="108">
        <v>356</v>
      </c>
      <c r="AP286" s="47">
        <v>2</v>
      </c>
      <c r="AQ286" s="47">
        <v>1</v>
      </c>
    </row>
    <row r="287" spans="35:43" ht="14.25">
      <c r="AI287" s="53">
        <v>87</v>
      </c>
      <c r="AJ287" s="53" t="s">
        <v>5</v>
      </c>
      <c r="AK287" s="53" t="str">
        <f t="shared" si="60"/>
        <v>Системный ЮИА , вес 87 кг</v>
      </c>
      <c r="AL287" s="54">
        <f t="shared" si="61"/>
        <v>696</v>
      </c>
      <c r="AM287" s="54">
        <v>2</v>
      </c>
      <c r="AN287" s="55"/>
      <c r="AO287" s="108">
        <v>357</v>
      </c>
      <c r="AP287" s="47">
        <v>2</v>
      </c>
      <c r="AQ287" s="47">
        <v>1</v>
      </c>
    </row>
    <row r="288" spans="35:43" ht="14.25">
      <c r="AI288" s="53">
        <v>88</v>
      </c>
      <c r="AJ288" s="53" t="s">
        <v>5</v>
      </c>
      <c r="AK288" s="53" t="str">
        <f t="shared" si="60"/>
        <v>Системный ЮИА , вес 88 кг</v>
      </c>
      <c r="AL288" s="54">
        <f t="shared" si="61"/>
        <v>704</v>
      </c>
      <c r="AM288" s="54">
        <v>2</v>
      </c>
      <c r="AN288" s="55"/>
      <c r="AO288" s="47">
        <v>358</v>
      </c>
      <c r="AP288" s="47">
        <v>2</v>
      </c>
      <c r="AQ288" s="47">
        <v>1</v>
      </c>
    </row>
    <row r="289" spans="35:43" ht="14.25">
      <c r="AI289" s="53">
        <v>89</v>
      </c>
      <c r="AJ289" s="53" t="s">
        <v>5</v>
      </c>
      <c r="AK289" s="53" t="str">
        <f t="shared" si="60"/>
        <v>Системный ЮИА , вес 89 кг</v>
      </c>
      <c r="AL289" s="54">
        <f t="shared" si="61"/>
        <v>712</v>
      </c>
      <c r="AM289" s="54">
        <v>2</v>
      </c>
      <c r="AN289" s="55"/>
      <c r="AO289" s="108">
        <v>359</v>
      </c>
      <c r="AP289" s="47">
        <v>2</v>
      </c>
      <c r="AQ289" s="47">
        <v>1</v>
      </c>
    </row>
    <row r="290" spans="35:43" ht="14.25">
      <c r="AI290" s="53">
        <v>90</v>
      </c>
      <c r="AJ290" s="53" t="s">
        <v>5</v>
      </c>
      <c r="AK290" s="53" t="str">
        <f t="shared" si="60"/>
        <v>Системный ЮИА , вес 90 кг</v>
      </c>
      <c r="AL290" s="54">
        <f t="shared" si="61"/>
        <v>720</v>
      </c>
      <c r="AM290" s="54">
        <v>2</v>
      </c>
      <c r="AN290" s="55"/>
      <c r="AO290" s="109">
        <v>360</v>
      </c>
      <c r="AP290" s="47">
        <v>2</v>
      </c>
      <c r="AQ290" s="47">
        <v>1</v>
      </c>
    </row>
    <row r="291" spans="35:43" ht="14.25">
      <c r="AI291" s="53">
        <v>91</v>
      </c>
      <c r="AJ291" s="53" t="s">
        <v>5</v>
      </c>
      <c r="AK291" s="53" t="str">
        <f t="shared" si="60"/>
        <v>Системный ЮИА , вес 91 кг</v>
      </c>
      <c r="AL291" s="54">
        <f t="shared" si="61"/>
        <v>728</v>
      </c>
      <c r="AM291" s="54">
        <v>2</v>
      </c>
      <c r="AN291" s="55"/>
      <c r="AO291" s="47">
        <v>361</v>
      </c>
      <c r="AP291" s="47">
        <v>2</v>
      </c>
      <c r="AQ291" s="47">
        <v>1</v>
      </c>
    </row>
    <row r="292" spans="35:43" ht="14.25">
      <c r="AI292" s="53">
        <v>92</v>
      </c>
      <c r="AJ292" s="53" t="s">
        <v>5</v>
      </c>
      <c r="AK292" s="53" t="str">
        <f t="shared" si="60"/>
        <v>Системный ЮИА , вес 92 кг</v>
      </c>
      <c r="AL292" s="54">
        <f t="shared" si="61"/>
        <v>736</v>
      </c>
      <c r="AM292" s="54">
        <v>2</v>
      </c>
      <c r="AN292" s="55"/>
      <c r="AO292" s="108">
        <v>362</v>
      </c>
      <c r="AP292" s="47">
        <v>2</v>
      </c>
      <c r="AQ292" s="47">
        <v>1</v>
      </c>
    </row>
    <row r="293" spans="35:43" ht="14.25">
      <c r="AI293" s="53">
        <v>93</v>
      </c>
      <c r="AJ293" s="53" t="s">
        <v>5</v>
      </c>
      <c r="AK293" s="53" t="str">
        <f t="shared" si="60"/>
        <v>Системный ЮИА , вес 93 кг</v>
      </c>
      <c r="AL293" s="54">
        <f t="shared" si="61"/>
        <v>744</v>
      </c>
      <c r="AM293" s="54">
        <v>2</v>
      </c>
      <c r="AN293" s="55"/>
      <c r="AO293" s="108">
        <v>363</v>
      </c>
      <c r="AP293" s="47">
        <v>2</v>
      </c>
      <c r="AQ293" s="47">
        <v>1</v>
      </c>
    </row>
    <row r="294" spans="35:43" ht="14.25">
      <c r="AI294" s="53">
        <v>94</v>
      </c>
      <c r="AJ294" s="53" t="s">
        <v>5</v>
      </c>
      <c r="AK294" s="53" t="str">
        <f t="shared" si="60"/>
        <v>Системный ЮИА , вес 94 кг</v>
      </c>
      <c r="AL294" s="54">
        <f t="shared" si="61"/>
        <v>752</v>
      </c>
      <c r="AM294" s="54">
        <v>2</v>
      </c>
      <c r="AN294" s="55"/>
      <c r="AO294" s="47">
        <v>364</v>
      </c>
      <c r="AP294" s="47">
        <v>2</v>
      </c>
      <c r="AQ294" s="47">
        <v>1</v>
      </c>
    </row>
    <row r="295" spans="35:43" ht="14.25">
      <c r="AI295" s="53">
        <v>95</v>
      </c>
      <c r="AJ295" s="53" t="s">
        <v>5</v>
      </c>
      <c r="AK295" s="53" t="str">
        <f t="shared" si="60"/>
        <v>Системный ЮИА , вес 95 кг</v>
      </c>
      <c r="AL295" s="54">
        <f t="shared" si="61"/>
        <v>760</v>
      </c>
      <c r="AM295" s="54">
        <v>2</v>
      </c>
      <c r="AN295" s="55"/>
      <c r="AO295" s="108">
        <v>365</v>
      </c>
      <c r="AP295" s="47">
        <v>2</v>
      </c>
      <c r="AQ295" s="47">
        <v>1</v>
      </c>
    </row>
    <row r="296" spans="35:43" ht="14.25">
      <c r="AI296" s="53">
        <v>96</v>
      </c>
      <c r="AJ296" s="53" t="s">
        <v>5</v>
      </c>
      <c r="AK296" s="53" t="str">
        <f t="shared" si="60"/>
        <v>Системный ЮИА , вес 96 кг</v>
      </c>
      <c r="AL296" s="54">
        <f t="shared" si="61"/>
        <v>768</v>
      </c>
      <c r="AM296" s="54">
        <v>2</v>
      </c>
      <c r="AN296" s="55"/>
      <c r="AO296" s="108">
        <v>366</v>
      </c>
      <c r="AP296" s="47">
        <v>2</v>
      </c>
      <c r="AQ296" s="47">
        <v>1</v>
      </c>
    </row>
    <row r="297" spans="35:43" ht="14.25">
      <c r="AI297" s="53">
        <v>97</v>
      </c>
      <c r="AJ297" s="53" t="s">
        <v>5</v>
      </c>
      <c r="AK297" s="53" t="str">
        <f t="shared" si="60"/>
        <v>Системный ЮИА , вес 97 кг</v>
      </c>
      <c r="AL297" s="54">
        <f t="shared" si="61"/>
        <v>776</v>
      </c>
      <c r="AM297" s="54">
        <v>2</v>
      </c>
      <c r="AN297" s="55"/>
      <c r="AO297" s="47">
        <v>367</v>
      </c>
      <c r="AP297" s="47">
        <v>2</v>
      </c>
      <c r="AQ297" s="47">
        <v>1</v>
      </c>
    </row>
    <row r="298" spans="35:43" ht="14.25">
      <c r="AI298" s="53">
        <v>98</v>
      </c>
      <c r="AJ298" s="53" t="s">
        <v>5</v>
      </c>
      <c r="AK298" s="53" t="str">
        <f t="shared" si="60"/>
        <v>Системный ЮИА , вес 98 кг</v>
      </c>
      <c r="AL298" s="54">
        <f t="shared" si="61"/>
        <v>784</v>
      </c>
      <c r="AM298" s="54">
        <v>2</v>
      </c>
      <c r="AN298" s="55"/>
      <c r="AO298" s="109">
        <v>368</v>
      </c>
      <c r="AP298" s="47">
        <v>0</v>
      </c>
      <c r="AQ298" s="47">
        <v>2</v>
      </c>
    </row>
    <row r="299" spans="35:43" ht="14.25">
      <c r="AI299" s="53">
        <v>99</v>
      </c>
      <c r="AJ299" s="53" t="s">
        <v>5</v>
      </c>
      <c r="AK299" s="53" t="str">
        <f t="shared" si="60"/>
        <v>Системный ЮИА , вес 99 кг</v>
      </c>
      <c r="AL299" s="54">
        <f t="shared" si="61"/>
        <v>792</v>
      </c>
      <c r="AM299" s="54">
        <v>2</v>
      </c>
      <c r="AN299" s="55"/>
      <c r="AO299" s="108">
        <v>369</v>
      </c>
      <c r="AP299" s="47">
        <v>0</v>
      </c>
      <c r="AQ299" s="47">
        <v>2</v>
      </c>
    </row>
    <row r="300" spans="35:43" ht="14.25">
      <c r="AI300" s="53">
        <v>100</v>
      </c>
      <c r="AJ300" s="53" t="s">
        <v>5</v>
      </c>
      <c r="AK300" s="53" t="str">
        <f t="shared" si="60"/>
        <v>Системный ЮИА , вес 100 кг</v>
      </c>
      <c r="AL300" s="54">
        <f t="shared" si="61"/>
        <v>800</v>
      </c>
      <c r="AM300" s="54">
        <v>2</v>
      </c>
      <c r="AN300" s="55"/>
      <c r="AO300" s="47">
        <v>370</v>
      </c>
      <c r="AP300" s="47">
        <v>0</v>
      </c>
      <c r="AQ300" s="47">
        <v>2</v>
      </c>
    </row>
    <row r="301" spans="35:43" ht="14.25">
      <c r="AI301" s="53">
        <v>101</v>
      </c>
      <c r="AJ301" s="53" t="s">
        <v>5</v>
      </c>
      <c r="AK301" s="53" t="str">
        <f t="shared" si="60"/>
        <v>Системный ЮИА , вес 101 кг</v>
      </c>
      <c r="AL301" s="54">
        <v>800</v>
      </c>
      <c r="AM301" s="54">
        <v>2</v>
      </c>
      <c r="AN301" s="55"/>
      <c r="AO301" s="108">
        <v>371</v>
      </c>
      <c r="AP301" s="47">
        <v>0</v>
      </c>
      <c r="AQ301" s="47">
        <v>2</v>
      </c>
    </row>
    <row r="302" spans="35:43" ht="14.25">
      <c r="AI302" s="53">
        <v>102</v>
      </c>
      <c r="AJ302" s="53" t="s">
        <v>5</v>
      </c>
      <c r="AK302" s="53" t="str">
        <f t="shared" si="60"/>
        <v>Системный ЮИА , вес 102 кг</v>
      </c>
      <c r="AL302" s="54">
        <v>800</v>
      </c>
      <c r="AM302" s="54">
        <v>2</v>
      </c>
      <c r="AN302" s="55"/>
      <c r="AO302" s="108">
        <v>372</v>
      </c>
      <c r="AP302" s="47">
        <v>0</v>
      </c>
      <c r="AQ302" s="47">
        <v>2</v>
      </c>
    </row>
    <row r="303" spans="35:43" ht="14.25">
      <c r="AI303" s="53">
        <v>103</v>
      </c>
      <c r="AJ303" s="53" t="s">
        <v>5</v>
      </c>
      <c r="AK303" s="53" t="str">
        <f t="shared" si="60"/>
        <v>Системный ЮИА , вес 103 кг</v>
      </c>
      <c r="AL303" s="54">
        <v>800</v>
      </c>
      <c r="AM303" s="54">
        <v>2</v>
      </c>
      <c r="AN303" s="55"/>
      <c r="AO303" s="47">
        <v>373</v>
      </c>
      <c r="AP303" s="47">
        <v>0</v>
      </c>
      <c r="AQ303" s="47">
        <v>2</v>
      </c>
    </row>
    <row r="304" spans="35:43" ht="14.25">
      <c r="AI304" s="53">
        <v>104</v>
      </c>
      <c r="AJ304" s="53" t="s">
        <v>5</v>
      </c>
      <c r="AK304" s="53" t="str">
        <f t="shared" si="60"/>
        <v>Системный ЮИА , вес 104 кг</v>
      </c>
      <c r="AL304" s="54">
        <v>800</v>
      </c>
      <c r="AM304" s="54">
        <v>2</v>
      </c>
      <c r="AN304" s="55"/>
      <c r="AO304" s="108">
        <v>374</v>
      </c>
      <c r="AP304" s="47">
        <v>0</v>
      </c>
      <c r="AQ304" s="47">
        <v>2</v>
      </c>
    </row>
    <row r="305" spans="35:43" ht="14.25">
      <c r="AI305" s="53">
        <v>105</v>
      </c>
      <c r="AJ305" s="53" t="s">
        <v>5</v>
      </c>
      <c r="AK305" s="53" t="str">
        <f t="shared" si="60"/>
        <v>Системный ЮИА , вес 105 кг</v>
      </c>
      <c r="AL305" s="54">
        <v>800</v>
      </c>
      <c r="AM305" s="54">
        <v>2</v>
      </c>
      <c r="AN305" s="55"/>
      <c r="AO305" s="108">
        <v>375</v>
      </c>
      <c r="AP305" s="47">
        <v>0</v>
      </c>
      <c r="AQ305" s="47">
        <v>2</v>
      </c>
    </row>
    <row r="306" spans="35:43" ht="14.25">
      <c r="AI306" s="53">
        <v>106</v>
      </c>
      <c r="AJ306" s="53" t="s">
        <v>5</v>
      </c>
      <c r="AK306" s="53" t="str">
        <f t="shared" si="60"/>
        <v>Системный ЮИА , вес 106 кг</v>
      </c>
      <c r="AL306" s="54">
        <v>800</v>
      </c>
      <c r="AM306" s="54">
        <v>2</v>
      </c>
      <c r="AN306" s="55"/>
      <c r="AO306" s="110">
        <v>376</v>
      </c>
      <c r="AP306" s="47">
        <v>0</v>
      </c>
      <c r="AQ306" s="47">
        <v>2</v>
      </c>
    </row>
    <row r="307" spans="35:43" ht="14.25">
      <c r="AI307" s="53">
        <v>107</v>
      </c>
      <c r="AJ307" s="53" t="s">
        <v>5</v>
      </c>
      <c r="AK307" s="53" t="str">
        <f t="shared" si="60"/>
        <v>Системный ЮИА , вес 107 кг</v>
      </c>
      <c r="AL307" s="54">
        <v>800</v>
      </c>
      <c r="AM307" s="54">
        <v>2</v>
      </c>
      <c r="AN307" s="55"/>
      <c r="AO307" s="108">
        <v>377</v>
      </c>
      <c r="AP307" s="47">
        <v>0</v>
      </c>
      <c r="AQ307" s="47">
        <v>2</v>
      </c>
    </row>
    <row r="308" spans="35:43" ht="14.25">
      <c r="AI308" s="53">
        <v>108</v>
      </c>
      <c r="AJ308" s="53" t="s">
        <v>5</v>
      </c>
      <c r="AK308" s="53" t="str">
        <f t="shared" si="60"/>
        <v>Системный ЮИА , вес 108 кг</v>
      </c>
      <c r="AL308" s="54">
        <v>800</v>
      </c>
      <c r="AM308" s="54">
        <v>2</v>
      </c>
      <c r="AN308" s="55"/>
      <c r="AO308" s="108">
        <v>378</v>
      </c>
      <c r="AP308" s="47">
        <v>0</v>
      </c>
      <c r="AQ308" s="47">
        <v>2</v>
      </c>
    </row>
    <row r="309" spans="35:43" ht="14.25">
      <c r="AI309" s="53">
        <v>109</v>
      </c>
      <c r="AJ309" s="53" t="s">
        <v>5</v>
      </c>
      <c r="AK309" s="53" t="str">
        <f t="shared" si="60"/>
        <v>Системный ЮИА , вес 109 кг</v>
      </c>
      <c r="AL309" s="54">
        <v>800</v>
      </c>
      <c r="AM309" s="54">
        <v>2</v>
      </c>
      <c r="AN309" s="55"/>
      <c r="AO309" s="47">
        <v>379</v>
      </c>
      <c r="AP309" s="47">
        <v>0</v>
      </c>
      <c r="AQ309" s="47">
        <v>2</v>
      </c>
    </row>
    <row r="310" spans="35:43" ht="14.25">
      <c r="AI310" s="53">
        <v>110</v>
      </c>
      <c r="AJ310" s="53" t="s">
        <v>5</v>
      </c>
      <c r="AK310" s="53" t="str">
        <f t="shared" si="60"/>
        <v>Системный ЮИА , вес 110 кг</v>
      </c>
      <c r="AL310" s="54">
        <v>800</v>
      </c>
      <c r="AM310" s="54">
        <v>2</v>
      </c>
      <c r="AN310" s="55"/>
      <c r="AO310" s="108">
        <v>380</v>
      </c>
      <c r="AP310" s="47">
        <v>0</v>
      </c>
      <c r="AQ310" s="47">
        <v>2</v>
      </c>
    </row>
    <row r="311" spans="35:43" ht="14.25">
      <c r="AI311" s="56" t="s">
        <v>28</v>
      </c>
      <c r="AJ311" s="53" t="s">
        <v>5</v>
      </c>
      <c r="AK311" s="53" t="str">
        <f t="shared" si="60"/>
        <v>Системный ЮИА , вес более 110 кг</v>
      </c>
      <c r="AL311" s="54">
        <v>800</v>
      </c>
      <c r="AM311" s="54">
        <v>2</v>
      </c>
      <c r="AN311" s="55"/>
      <c r="AO311" s="108">
        <v>381</v>
      </c>
      <c r="AP311" s="47">
        <v>0</v>
      </c>
      <c r="AQ311" s="47">
        <v>2</v>
      </c>
    </row>
    <row r="312" spans="35:43" ht="14.25">
      <c r="AI312" s="40">
        <v>10</v>
      </c>
      <c r="AJ312" s="99" t="s">
        <v>68</v>
      </c>
      <c r="AK312" s="53" t="str">
        <f>CONCATENATE(AJ312," , вес ",AI312," кг")</f>
        <v>сЮИА низк. акт./ремиссия , вес 10 кг</v>
      </c>
      <c r="AL312" s="54">
        <f>12*AI312</f>
        <v>120</v>
      </c>
      <c r="AM312" s="113">
        <v>0.6</v>
      </c>
      <c r="AN312" s="55"/>
      <c r="AO312" s="47">
        <v>382</v>
      </c>
      <c r="AP312" s="47">
        <v>0</v>
      </c>
      <c r="AQ312" s="47">
        <v>2</v>
      </c>
    </row>
    <row r="313" spans="35:43" ht="14.25">
      <c r="AI313" s="40">
        <v>11</v>
      </c>
      <c r="AJ313" s="99" t="s">
        <v>68</v>
      </c>
      <c r="AK313" s="53" t="str">
        <f aca="true" t="shared" si="62" ref="AK313:AK376">CONCATENATE(AJ313," , вес ",AI313," кг")</f>
        <v>сЮИА низк. акт./ремиссия , вес 11 кг</v>
      </c>
      <c r="AL313" s="54">
        <f aca="true" t="shared" si="63" ref="AL313:AL331">12*AI313</f>
        <v>132</v>
      </c>
      <c r="AM313" s="113">
        <v>0.6</v>
      </c>
      <c r="AO313" s="108">
        <v>383</v>
      </c>
      <c r="AP313" s="47">
        <v>0</v>
      </c>
      <c r="AQ313" s="47">
        <v>2</v>
      </c>
    </row>
    <row r="314" spans="35:43" ht="14.25">
      <c r="AI314" s="100">
        <v>12</v>
      </c>
      <c r="AJ314" s="99" t="s">
        <v>68</v>
      </c>
      <c r="AK314" s="53" t="str">
        <f t="shared" si="62"/>
        <v>сЮИА низк. акт./ремиссия , вес 12 кг</v>
      </c>
      <c r="AL314" s="54">
        <f t="shared" si="63"/>
        <v>144</v>
      </c>
      <c r="AM314" s="113">
        <v>0.6</v>
      </c>
      <c r="AO314" s="109">
        <v>384</v>
      </c>
      <c r="AP314" s="47">
        <v>0</v>
      </c>
      <c r="AQ314" s="47">
        <v>2</v>
      </c>
    </row>
    <row r="315" spans="35:43" ht="14.25">
      <c r="AI315" s="100">
        <v>13</v>
      </c>
      <c r="AJ315" s="99" t="s">
        <v>68</v>
      </c>
      <c r="AK315" s="53" t="str">
        <f t="shared" si="62"/>
        <v>сЮИА низк. акт./ремиссия , вес 13 кг</v>
      </c>
      <c r="AL315" s="54">
        <f t="shared" si="63"/>
        <v>156</v>
      </c>
      <c r="AM315" s="113">
        <v>0.6</v>
      </c>
      <c r="AO315" s="47">
        <v>385</v>
      </c>
      <c r="AP315" s="47">
        <v>0</v>
      </c>
      <c r="AQ315" s="47">
        <v>2</v>
      </c>
    </row>
    <row r="316" spans="35:43" ht="14.25">
      <c r="AI316" s="100">
        <v>14</v>
      </c>
      <c r="AJ316" s="99" t="s">
        <v>68</v>
      </c>
      <c r="AK316" s="53" t="str">
        <f t="shared" si="62"/>
        <v>сЮИА низк. акт./ремиссия , вес 14 кг</v>
      </c>
      <c r="AL316" s="54">
        <f t="shared" si="63"/>
        <v>168</v>
      </c>
      <c r="AM316" s="113">
        <v>0.6</v>
      </c>
      <c r="AO316" s="108">
        <v>386</v>
      </c>
      <c r="AP316" s="47">
        <v>0</v>
      </c>
      <c r="AQ316" s="47">
        <v>2</v>
      </c>
    </row>
    <row r="317" spans="35:43" ht="14.25">
      <c r="AI317" s="100">
        <v>15</v>
      </c>
      <c r="AJ317" s="99" t="s">
        <v>68</v>
      </c>
      <c r="AK317" s="53" t="str">
        <f t="shared" si="62"/>
        <v>сЮИА низк. акт./ремиссия , вес 15 кг</v>
      </c>
      <c r="AL317" s="54">
        <f t="shared" si="63"/>
        <v>180</v>
      </c>
      <c r="AM317" s="113">
        <v>0.6</v>
      </c>
      <c r="AO317" s="108">
        <v>387</v>
      </c>
      <c r="AP317" s="47">
        <v>0</v>
      </c>
      <c r="AQ317" s="47">
        <v>2</v>
      </c>
    </row>
    <row r="318" spans="35:43" ht="14.25">
      <c r="AI318" s="100">
        <v>16</v>
      </c>
      <c r="AJ318" s="99" t="s">
        <v>68</v>
      </c>
      <c r="AK318" s="53" t="str">
        <f t="shared" si="62"/>
        <v>сЮИА низк. акт./ремиссия , вес 16 кг</v>
      </c>
      <c r="AL318" s="54">
        <f t="shared" si="63"/>
        <v>192</v>
      </c>
      <c r="AM318" s="113">
        <v>0.6</v>
      </c>
      <c r="AO318" s="47">
        <v>388</v>
      </c>
      <c r="AP318" s="47">
        <v>0</v>
      </c>
      <c r="AQ318" s="47">
        <v>2</v>
      </c>
    </row>
    <row r="319" spans="35:43" ht="14.25">
      <c r="AI319" s="100">
        <v>17</v>
      </c>
      <c r="AJ319" s="99" t="s">
        <v>68</v>
      </c>
      <c r="AK319" s="53" t="str">
        <f t="shared" si="62"/>
        <v>сЮИА низк. акт./ремиссия , вес 17 кг</v>
      </c>
      <c r="AL319" s="54">
        <f t="shared" si="63"/>
        <v>204</v>
      </c>
      <c r="AM319" s="113">
        <v>0.6</v>
      </c>
      <c r="AO319" s="108">
        <v>389</v>
      </c>
      <c r="AP319" s="47">
        <v>0</v>
      </c>
      <c r="AQ319" s="47">
        <v>2</v>
      </c>
    </row>
    <row r="320" spans="35:43" ht="14.25">
      <c r="AI320" s="100">
        <v>18</v>
      </c>
      <c r="AJ320" s="99" t="s">
        <v>68</v>
      </c>
      <c r="AK320" s="53" t="str">
        <f t="shared" si="62"/>
        <v>сЮИА низк. акт./ремиссия , вес 18 кг</v>
      </c>
      <c r="AL320" s="54">
        <f t="shared" si="63"/>
        <v>216</v>
      </c>
      <c r="AM320" s="113">
        <v>0.6</v>
      </c>
      <c r="AO320" s="108">
        <v>390</v>
      </c>
      <c r="AP320" s="47">
        <v>0</v>
      </c>
      <c r="AQ320" s="47">
        <v>2</v>
      </c>
    </row>
    <row r="321" spans="35:43" ht="14.25">
      <c r="AI321" s="100">
        <v>19</v>
      </c>
      <c r="AJ321" s="99" t="s">
        <v>68</v>
      </c>
      <c r="AK321" s="53" t="str">
        <f t="shared" si="62"/>
        <v>сЮИА низк. акт./ремиссия , вес 19 кг</v>
      </c>
      <c r="AL321" s="54">
        <f t="shared" si="63"/>
        <v>228</v>
      </c>
      <c r="AM321" s="113">
        <v>0.6</v>
      </c>
      <c r="AO321" s="47">
        <v>391</v>
      </c>
      <c r="AP321" s="47">
        <v>0</v>
      </c>
      <c r="AQ321" s="47">
        <v>2</v>
      </c>
    </row>
    <row r="322" spans="35:43" ht="14.25">
      <c r="AI322" s="100">
        <v>20</v>
      </c>
      <c r="AJ322" s="99" t="s">
        <v>68</v>
      </c>
      <c r="AK322" s="53" t="str">
        <f t="shared" si="62"/>
        <v>сЮИА низк. акт./ремиссия , вес 20 кг</v>
      </c>
      <c r="AL322" s="54">
        <f t="shared" si="63"/>
        <v>240</v>
      </c>
      <c r="AM322" s="113">
        <v>0.6</v>
      </c>
      <c r="AO322" s="109">
        <v>392</v>
      </c>
      <c r="AP322" s="47">
        <v>0</v>
      </c>
      <c r="AQ322" s="47">
        <v>2</v>
      </c>
    </row>
    <row r="323" spans="35:43" ht="14.25">
      <c r="AI323" s="100">
        <v>21</v>
      </c>
      <c r="AJ323" s="99" t="s">
        <v>68</v>
      </c>
      <c r="AK323" s="53" t="str">
        <f t="shared" si="62"/>
        <v>сЮИА низк. акт./ремиссия , вес 21 кг</v>
      </c>
      <c r="AL323" s="54">
        <f t="shared" si="63"/>
        <v>252</v>
      </c>
      <c r="AM323" s="113">
        <v>0.6</v>
      </c>
      <c r="AO323" s="108">
        <v>393</v>
      </c>
      <c r="AP323" s="47">
        <v>0</v>
      </c>
      <c r="AQ323" s="47">
        <v>2</v>
      </c>
    </row>
    <row r="324" spans="35:43" ht="14.25">
      <c r="AI324" s="100">
        <v>22</v>
      </c>
      <c r="AJ324" s="99" t="s">
        <v>68</v>
      </c>
      <c r="AK324" s="53" t="str">
        <f t="shared" si="62"/>
        <v>сЮИА низк. акт./ремиссия , вес 22 кг</v>
      </c>
      <c r="AL324" s="54">
        <f t="shared" si="63"/>
        <v>264</v>
      </c>
      <c r="AM324" s="113">
        <v>0.6</v>
      </c>
      <c r="AO324" s="47">
        <v>394</v>
      </c>
      <c r="AP324" s="47">
        <v>0</v>
      </c>
      <c r="AQ324" s="47">
        <v>2</v>
      </c>
    </row>
    <row r="325" spans="35:43" ht="14.25">
      <c r="AI325" s="100">
        <v>23</v>
      </c>
      <c r="AJ325" s="99" t="s">
        <v>68</v>
      </c>
      <c r="AK325" s="53" t="str">
        <f t="shared" si="62"/>
        <v>сЮИА низк. акт./ремиссия , вес 23 кг</v>
      </c>
      <c r="AL325" s="54">
        <f t="shared" si="63"/>
        <v>276</v>
      </c>
      <c r="AM325" s="113">
        <v>0.6</v>
      </c>
      <c r="AO325" s="108">
        <v>395</v>
      </c>
      <c r="AP325" s="47">
        <v>0</v>
      </c>
      <c r="AQ325" s="47">
        <v>2</v>
      </c>
    </row>
    <row r="326" spans="35:43" ht="14.25">
      <c r="AI326" s="100">
        <v>24</v>
      </c>
      <c r="AJ326" s="99" t="s">
        <v>68</v>
      </c>
      <c r="AK326" s="53" t="str">
        <f t="shared" si="62"/>
        <v>сЮИА низк. акт./ремиссия , вес 24 кг</v>
      </c>
      <c r="AL326" s="54">
        <f t="shared" si="63"/>
        <v>288</v>
      </c>
      <c r="AM326" s="113">
        <v>0.6</v>
      </c>
      <c r="AO326" s="108">
        <v>396</v>
      </c>
      <c r="AP326" s="47">
        <v>0</v>
      </c>
      <c r="AQ326" s="47">
        <v>2</v>
      </c>
    </row>
    <row r="327" spans="35:43" ht="14.25">
      <c r="AI327" s="100">
        <v>25</v>
      </c>
      <c r="AJ327" s="99" t="s">
        <v>68</v>
      </c>
      <c r="AK327" s="53" t="str">
        <f t="shared" si="62"/>
        <v>сЮИА низк. акт./ремиссия , вес 25 кг</v>
      </c>
      <c r="AL327" s="54">
        <f t="shared" si="63"/>
        <v>300</v>
      </c>
      <c r="AM327" s="113">
        <v>0.6</v>
      </c>
      <c r="AO327" s="47">
        <v>397</v>
      </c>
      <c r="AP327" s="47">
        <v>0</v>
      </c>
      <c r="AQ327" s="47">
        <v>2</v>
      </c>
    </row>
    <row r="328" spans="35:43" ht="14.25">
      <c r="AI328" s="100">
        <v>26</v>
      </c>
      <c r="AJ328" s="99" t="s">
        <v>68</v>
      </c>
      <c r="AK328" s="53" t="str">
        <f t="shared" si="62"/>
        <v>сЮИА низк. акт./ремиссия , вес 26 кг</v>
      </c>
      <c r="AL328" s="54">
        <f t="shared" si="63"/>
        <v>312</v>
      </c>
      <c r="AM328" s="113">
        <v>0.6</v>
      </c>
      <c r="AO328" s="108">
        <v>398</v>
      </c>
      <c r="AP328" s="47">
        <v>0</v>
      </c>
      <c r="AQ328" s="47">
        <v>2</v>
      </c>
    </row>
    <row r="329" spans="35:43" ht="14.25">
      <c r="AI329" s="100">
        <v>27</v>
      </c>
      <c r="AJ329" s="99" t="s">
        <v>68</v>
      </c>
      <c r="AK329" s="53" t="str">
        <f t="shared" si="62"/>
        <v>сЮИА низк. акт./ремиссия , вес 27 кг</v>
      </c>
      <c r="AL329" s="54">
        <f t="shared" si="63"/>
        <v>324</v>
      </c>
      <c r="AM329" s="113">
        <v>0.6</v>
      </c>
      <c r="AO329" s="108">
        <v>399</v>
      </c>
      <c r="AP329" s="47">
        <v>0</v>
      </c>
      <c r="AQ329" s="47">
        <v>2</v>
      </c>
    </row>
    <row r="330" spans="35:43" ht="14.25">
      <c r="AI330" s="100">
        <v>28</v>
      </c>
      <c r="AJ330" s="99" t="s">
        <v>68</v>
      </c>
      <c r="AK330" s="53" t="str">
        <f t="shared" si="62"/>
        <v>сЮИА низк. акт./ремиссия , вес 28 кг</v>
      </c>
      <c r="AL330" s="54">
        <f t="shared" si="63"/>
        <v>336</v>
      </c>
      <c r="AM330" s="113">
        <v>0.6</v>
      </c>
      <c r="AO330" s="110">
        <v>400</v>
      </c>
      <c r="AP330" s="47">
        <v>0</v>
      </c>
      <c r="AQ330" s="47">
        <v>2</v>
      </c>
    </row>
    <row r="331" spans="35:43" ht="14.25">
      <c r="AI331" s="100">
        <v>29</v>
      </c>
      <c r="AJ331" s="99" t="s">
        <v>68</v>
      </c>
      <c r="AK331" s="53" t="str">
        <f t="shared" si="62"/>
        <v>сЮИА низк. акт./ремиссия , вес 29 кг</v>
      </c>
      <c r="AL331" s="54">
        <f t="shared" si="63"/>
        <v>348</v>
      </c>
      <c r="AM331" s="113">
        <v>0.6</v>
      </c>
      <c r="AO331" s="108">
        <v>401</v>
      </c>
      <c r="AP331" s="47">
        <v>0</v>
      </c>
      <c r="AQ331" s="47">
        <v>2</v>
      </c>
    </row>
    <row r="332" spans="35:43" ht="14.25">
      <c r="AI332" s="100">
        <v>30</v>
      </c>
      <c r="AJ332" s="99" t="s">
        <v>68</v>
      </c>
      <c r="AK332" s="53" t="str">
        <f t="shared" si="62"/>
        <v>сЮИА низк. акт./ремиссия , вес 30 кг</v>
      </c>
      <c r="AL332" s="54">
        <f aca="true" t="shared" si="64" ref="AL332:AL395">8*AI332</f>
        <v>240</v>
      </c>
      <c r="AM332" s="113">
        <v>0.6</v>
      </c>
      <c r="AO332" s="108">
        <v>402</v>
      </c>
      <c r="AP332" s="47">
        <v>0</v>
      </c>
      <c r="AQ332" s="47">
        <v>2</v>
      </c>
    </row>
    <row r="333" spans="35:43" ht="14.25">
      <c r="AI333" s="100">
        <v>31</v>
      </c>
      <c r="AJ333" s="99" t="s">
        <v>68</v>
      </c>
      <c r="AK333" s="53" t="str">
        <f t="shared" si="62"/>
        <v>сЮИА низк. акт./ремиссия , вес 31 кг</v>
      </c>
      <c r="AL333" s="54">
        <f t="shared" si="64"/>
        <v>248</v>
      </c>
      <c r="AM333" s="113">
        <v>0.6</v>
      </c>
      <c r="AO333" s="47">
        <v>403</v>
      </c>
      <c r="AP333" s="47">
        <v>0</v>
      </c>
      <c r="AQ333" s="47">
        <v>2</v>
      </c>
    </row>
    <row r="334" spans="35:43" ht="14.25">
      <c r="AI334" s="100">
        <v>32</v>
      </c>
      <c r="AJ334" s="99" t="s">
        <v>68</v>
      </c>
      <c r="AK334" s="53" t="str">
        <f t="shared" si="62"/>
        <v>сЮИА низк. акт./ремиссия , вес 32 кг</v>
      </c>
      <c r="AL334" s="54">
        <f t="shared" si="64"/>
        <v>256</v>
      </c>
      <c r="AM334" s="113">
        <v>0.6</v>
      </c>
      <c r="AO334" s="108">
        <v>404</v>
      </c>
      <c r="AP334" s="47">
        <v>0</v>
      </c>
      <c r="AQ334" s="47">
        <v>2</v>
      </c>
    </row>
    <row r="335" spans="35:43" ht="14.25">
      <c r="AI335" s="100">
        <v>33</v>
      </c>
      <c r="AJ335" s="99" t="s">
        <v>68</v>
      </c>
      <c r="AK335" s="53" t="str">
        <f t="shared" si="62"/>
        <v>сЮИА низк. акт./ремиссия , вес 33 кг</v>
      </c>
      <c r="AL335" s="54">
        <f t="shared" si="64"/>
        <v>264</v>
      </c>
      <c r="AM335" s="113">
        <v>0.6</v>
      </c>
      <c r="AO335" s="108">
        <v>405</v>
      </c>
      <c r="AP335" s="47">
        <v>0</v>
      </c>
      <c r="AQ335" s="47">
        <v>2</v>
      </c>
    </row>
    <row r="336" spans="35:43" ht="14.25">
      <c r="AI336" s="100">
        <v>34</v>
      </c>
      <c r="AJ336" s="99" t="s">
        <v>68</v>
      </c>
      <c r="AK336" s="53" t="str">
        <f t="shared" si="62"/>
        <v>сЮИА низк. акт./ремиссия , вес 34 кг</v>
      </c>
      <c r="AL336" s="54">
        <f t="shared" si="64"/>
        <v>272</v>
      </c>
      <c r="AM336" s="113">
        <v>0.6</v>
      </c>
      <c r="AO336" s="47">
        <v>406</v>
      </c>
      <c r="AP336" s="47">
        <v>0</v>
      </c>
      <c r="AQ336" s="47">
        <v>2</v>
      </c>
    </row>
    <row r="337" spans="35:43" ht="14.25">
      <c r="AI337" s="100">
        <v>35</v>
      </c>
      <c r="AJ337" s="99" t="s">
        <v>68</v>
      </c>
      <c r="AK337" s="53" t="str">
        <f t="shared" si="62"/>
        <v>сЮИА низк. акт./ремиссия , вес 35 кг</v>
      </c>
      <c r="AL337" s="54">
        <f t="shared" si="64"/>
        <v>280</v>
      </c>
      <c r="AM337" s="113">
        <v>0.6</v>
      </c>
      <c r="AO337" s="108">
        <v>407</v>
      </c>
      <c r="AP337" s="47">
        <v>0</v>
      </c>
      <c r="AQ337" s="47">
        <v>2</v>
      </c>
    </row>
    <row r="338" spans="35:43" ht="14.25">
      <c r="AI338" s="100">
        <v>36</v>
      </c>
      <c r="AJ338" s="99" t="s">
        <v>68</v>
      </c>
      <c r="AK338" s="53" t="str">
        <f t="shared" si="62"/>
        <v>сЮИА низк. акт./ремиссия , вес 36 кг</v>
      </c>
      <c r="AL338" s="54">
        <f t="shared" si="64"/>
        <v>288</v>
      </c>
      <c r="AM338" s="113">
        <v>0.6</v>
      </c>
      <c r="AO338" s="109">
        <v>408</v>
      </c>
      <c r="AP338" s="47">
        <v>3</v>
      </c>
      <c r="AQ338" s="47">
        <v>1</v>
      </c>
    </row>
    <row r="339" spans="35:43" ht="14.25">
      <c r="AI339" s="100">
        <v>37</v>
      </c>
      <c r="AJ339" s="99" t="s">
        <v>68</v>
      </c>
      <c r="AK339" s="53" t="str">
        <f t="shared" si="62"/>
        <v>сЮИА низк. акт./ремиссия , вес 37 кг</v>
      </c>
      <c r="AL339" s="54">
        <f t="shared" si="64"/>
        <v>296</v>
      </c>
      <c r="AM339" s="113">
        <v>0.6</v>
      </c>
      <c r="AO339" s="47">
        <v>409</v>
      </c>
      <c r="AP339" s="47">
        <v>3</v>
      </c>
      <c r="AQ339" s="47">
        <v>1</v>
      </c>
    </row>
    <row r="340" spans="35:43" ht="14.25">
      <c r="AI340" s="100">
        <v>38</v>
      </c>
      <c r="AJ340" s="99" t="s">
        <v>68</v>
      </c>
      <c r="AK340" s="53" t="str">
        <f t="shared" si="62"/>
        <v>сЮИА низк. акт./ремиссия , вес 38 кг</v>
      </c>
      <c r="AL340" s="54">
        <f t="shared" si="64"/>
        <v>304</v>
      </c>
      <c r="AM340" s="113">
        <v>0.6</v>
      </c>
      <c r="AO340" s="108">
        <v>410</v>
      </c>
      <c r="AP340" s="47">
        <v>3</v>
      </c>
      <c r="AQ340" s="47">
        <v>1</v>
      </c>
    </row>
    <row r="341" spans="35:43" ht="14.25">
      <c r="AI341" s="100">
        <v>39</v>
      </c>
      <c r="AJ341" s="99" t="s">
        <v>68</v>
      </c>
      <c r="AK341" s="53" t="str">
        <f t="shared" si="62"/>
        <v>сЮИА низк. акт./ремиссия , вес 39 кг</v>
      </c>
      <c r="AL341" s="54">
        <f t="shared" si="64"/>
        <v>312</v>
      </c>
      <c r="AM341" s="113">
        <v>0.6</v>
      </c>
      <c r="AO341" s="108">
        <v>411</v>
      </c>
      <c r="AP341" s="47">
        <v>3</v>
      </c>
      <c r="AQ341" s="47">
        <v>1</v>
      </c>
    </row>
    <row r="342" spans="35:43" ht="14.25">
      <c r="AI342" s="100">
        <v>40</v>
      </c>
      <c r="AJ342" s="99" t="s">
        <v>68</v>
      </c>
      <c r="AK342" s="53" t="str">
        <f t="shared" si="62"/>
        <v>сЮИА низк. акт./ремиссия , вес 40 кг</v>
      </c>
      <c r="AL342" s="54">
        <f t="shared" si="64"/>
        <v>320</v>
      </c>
      <c r="AM342" s="113">
        <v>0.6</v>
      </c>
      <c r="AO342" s="47">
        <v>412</v>
      </c>
      <c r="AP342" s="47">
        <v>3</v>
      </c>
      <c r="AQ342" s="47">
        <v>1</v>
      </c>
    </row>
    <row r="343" spans="35:43" ht="14.25">
      <c r="AI343" s="100">
        <v>41</v>
      </c>
      <c r="AJ343" s="99" t="s">
        <v>68</v>
      </c>
      <c r="AK343" s="53" t="str">
        <f t="shared" si="62"/>
        <v>сЮИА низк. акт./ремиссия , вес 41 кг</v>
      </c>
      <c r="AL343" s="54">
        <f t="shared" si="64"/>
        <v>328</v>
      </c>
      <c r="AM343" s="113">
        <v>0.6</v>
      </c>
      <c r="AO343" s="108">
        <v>413</v>
      </c>
      <c r="AP343" s="47">
        <v>3</v>
      </c>
      <c r="AQ343" s="47">
        <v>1</v>
      </c>
    </row>
    <row r="344" spans="35:43" ht="14.25">
      <c r="AI344" s="100">
        <v>42</v>
      </c>
      <c r="AJ344" s="99" t="s">
        <v>68</v>
      </c>
      <c r="AK344" s="53" t="str">
        <f t="shared" si="62"/>
        <v>сЮИА низк. акт./ремиссия , вес 42 кг</v>
      </c>
      <c r="AL344" s="54">
        <f t="shared" si="64"/>
        <v>336</v>
      </c>
      <c r="AM344" s="113">
        <v>0.6</v>
      </c>
      <c r="AO344" s="108">
        <v>414</v>
      </c>
      <c r="AP344" s="47">
        <v>3</v>
      </c>
      <c r="AQ344" s="47">
        <v>1</v>
      </c>
    </row>
    <row r="345" spans="35:43" ht="14.25">
      <c r="AI345" s="100">
        <v>43</v>
      </c>
      <c r="AJ345" s="99" t="s">
        <v>68</v>
      </c>
      <c r="AK345" s="53" t="str">
        <f t="shared" si="62"/>
        <v>сЮИА низк. акт./ремиссия , вес 43 кг</v>
      </c>
      <c r="AL345" s="54">
        <f t="shared" si="64"/>
        <v>344</v>
      </c>
      <c r="AM345" s="113">
        <v>0.6</v>
      </c>
      <c r="AO345" s="47">
        <v>415</v>
      </c>
      <c r="AP345" s="47">
        <v>3</v>
      </c>
      <c r="AQ345" s="47">
        <v>1</v>
      </c>
    </row>
    <row r="346" spans="35:43" ht="14.25">
      <c r="AI346" s="100">
        <v>44</v>
      </c>
      <c r="AJ346" s="99" t="s">
        <v>68</v>
      </c>
      <c r="AK346" s="53" t="str">
        <f t="shared" si="62"/>
        <v>сЮИА низк. акт./ремиссия , вес 44 кг</v>
      </c>
      <c r="AL346" s="54">
        <f t="shared" si="64"/>
        <v>352</v>
      </c>
      <c r="AM346" s="113">
        <v>0.6</v>
      </c>
      <c r="AO346" s="109">
        <v>416</v>
      </c>
      <c r="AP346" s="47">
        <v>3</v>
      </c>
      <c r="AQ346" s="47">
        <v>1</v>
      </c>
    </row>
    <row r="347" spans="35:43" ht="14.25">
      <c r="AI347" s="100">
        <v>45</v>
      </c>
      <c r="AJ347" s="99" t="s">
        <v>68</v>
      </c>
      <c r="AK347" s="53" t="str">
        <f t="shared" si="62"/>
        <v>сЮИА низк. акт./ремиссия , вес 45 кг</v>
      </c>
      <c r="AL347" s="54">
        <f t="shared" si="64"/>
        <v>360</v>
      </c>
      <c r="AM347" s="113">
        <v>0.6</v>
      </c>
      <c r="AO347" s="108">
        <v>417</v>
      </c>
      <c r="AP347" s="47">
        <v>3</v>
      </c>
      <c r="AQ347" s="47">
        <v>1</v>
      </c>
    </row>
    <row r="348" spans="35:43" ht="14.25">
      <c r="AI348" s="100">
        <v>46</v>
      </c>
      <c r="AJ348" s="99" t="s">
        <v>68</v>
      </c>
      <c r="AK348" s="53" t="str">
        <f t="shared" si="62"/>
        <v>сЮИА низк. акт./ремиссия , вес 46 кг</v>
      </c>
      <c r="AL348" s="54">
        <f t="shared" si="64"/>
        <v>368</v>
      </c>
      <c r="AM348" s="113">
        <v>0.6</v>
      </c>
      <c r="AO348" s="47">
        <v>418</v>
      </c>
      <c r="AP348" s="47">
        <v>3</v>
      </c>
      <c r="AQ348" s="47">
        <v>1</v>
      </c>
    </row>
    <row r="349" spans="35:43" ht="14.25">
      <c r="AI349" s="100">
        <v>47</v>
      </c>
      <c r="AJ349" s="99" t="s">
        <v>68</v>
      </c>
      <c r="AK349" s="53" t="str">
        <f t="shared" si="62"/>
        <v>сЮИА низк. акт./ремиссия , вес 47 кг</v>
      </c>
      <c r="AL349" s="54">
        <f t="shared" si="64"/>
        <v>376</v>
      </c>
      <c r="AM349" s="113">
        <v>0.6</v>
      </c>
      <c r="AO349" s="108">
        <v>419</v>
      </c>
      <c r="AP349" s="47">
        <v>3</v>
      </c>
      <c r="AQ349" s="47">
        <v>1</v>
      </c>
    </row>
    <row r="350" spans="35:43" ht="14.25">
      <c r="AI350" s="100">
        <v>48</v>
      </c>
      <c r="AJ350" s="99" t="s">
        <v>68</v>
      </c>
      <c r="AK350" s="53" t="str">
        <f t="shared" si="62"/>
        <v>сЮИА низк. акт./ремиссия , вес 48 кг</v>
      </c>
      <c r="AL350" s="54">
        <f t="shared" si="64"/>
        <v>384</v>
      </c>
      <c r="AM350" s="113">
        <v>0.6</v>
      </c>
      <c r="AO350" s="108">
        <v>420</v>
      </c>
      <c r="AP350" s="47">
        <v>3</v>
      </c>
      <c r="AQ350" s="47">
        <v>1</v>
      </c>
    </row>
    <row r="351" spans="35:43" ht="14.25">
      <c r="AI351" s="100">
        <v>49</v>
      </c>
      <c r="AJ351" s="99" t="s">
        <v>68</v>
      </c>
      <c r="AK351" s="53" t="str">
        <f t="shared" si="62"/>
        <v>сЮИА низк. акт./ремиссия , вес 49 кг</v>
      </c>
      <c r="AL351" s="54">
        <f t="shared" si="64"/>
        <v>392</v>
      </c>
      <c r="AM351" s="113">
        <v>0.6</v>
      </c>
      <c r="AO351" s="47">
        <v>421</v>
      </c>
      <c r="AP351" s="47">
        <v>3</v>
      </c>
      <c r="AQ351" s="47">
        <v>1</v>
      </c>
    </row>
    <row r="352" spans="35:43" ht="14.25">
      <c r="AI352" s="100">
        <v>50</v>
      </c>
      <c r="AJ352" s="99" t="s">
        <v>68</v>
      </c>
      <c r="AK352" s="53" t="str">
        <f t="shared" si="62"/>
        <v>сЮИА низк. акт./ремиссия , вес 50 кг</v>
      </c>
      <c r="AL352" s="54">
        <f t="shared" si="64"/>
        <v>400</v>
      </c>
      <c r="AM352" s="113">
        <v>0.6</v>
      </c>
      <c r="AO352" s="108">
        <v>422</v>
      </c>
      <c r="AP352" s="47">
        <v>3</v>
      </c>
      <c r="AQ352" s="47">
        <v>1</v>
      </c>
    </row>
    <row r="353" spans="35:43" ht="14.25">
      <c r="AI353" s="100">
        <v>51</v>
      </c>
      <c r="AJ353" s="99" t="s">
        <v>68</v>
      </c>
      <c r="AK353" s="53" t="str">
        <f t="shared" si="62"/>
        <v>сЮИА низк. акт./ремиссия , вес 51 кг</v>
      </c>
      <c r="AL353" s="54">
        <f t="shared" si="64"/>
        <v>408</v>
      </c>
      <c r="AM353" s="113">
        <v>0.6</v>
      </c>
      <c r="AO353" s="108">
        <v>423</v>
      </c>
      <c r="AP353" s="47">
        <v>3</v>
      </c>
      <c r="AQ353" s="47">
        <v>1</v>
      </c>
    </row>
    <row r="354" spans="35:43" ht="14.25">
      <c r="AI354" s="100">
        <v>52</v>
      </c>
      <c r="AJ354" s="99" t="s">
        <v>68</v>
      </c>
      <c r="AK354" s="53" t="str">
        <f t="shared" si="62"/>
        <v>сЮИА низк. акт./ремиссия , вес 52 кг</v>
      </c>
      <c r="AL354" s="54">
        <f t="shared" si="64"/>
        <v>416</v>
      </c>
      <c r="AM354" s="113">
        <v>0.6</v>
      </c>
      <c r="AO354" s="110">
        <v>424</v>
      </c>
      <c r="AP354" s="47">
        <v>3</v>
      </c>
      <c r="AQ354" s="47">
        <v>1</v>
      </c>
    </row>
    <row r="355" spans="35:43" ht="14.25">
      <c r="AI355" s="100">
        <v>53</v>
      </c>
      <c r="AJ355" s="99" t="s">
        <v>68</v>
      </c>
      <c r="AK355" s="53" t="str">
        <f t="shared" si="62"/>
        <v>сЮИА низк. акт./ремиссия , вес 53 кг</v>
      </c>
      <c r="AL355" s="54">
        <f t="shared" si="64"/>
        <v>424</v>
      </c>
      <c r="AM355" s="113">
        <v>0.6</v>
      </c>
      <c r="AO355" s="108">
        <v>425</v>
      </c>
      <c r="AP355" s="47">
        <v>3</v>
      </c>
      <c r="AQ355" s="47">
        <v>1</v>
      </c>
    </row>
    <row r="356" spans="35:43" ht="14.25">
      <c r="AI356" s="100">
        <v>54</v>
      </c>
      <c r="AJ356" s="99" t="s">
        <v>68</v>
      </c>
      <c r="AK356" s="53" t="str">
        <f t="shared" si="62"/>
        <v>сЮИА низк. акт./ремиссия , вес 54 кг</v>
      </c>
      <c r="AL356" s="54">
        <f t="shared" si="64"/>
        <v>432</v>
      </c>
      <c r="AM356" s="113">
        <v>0.6</v>
      </c>
      <c r="AO356" s="108">
        <v>426</v>
      </c>
      <c r="AP356" s="47">
        <v>3</v>
      </c>
      <c r="AQ356" s="47">
        <v>1</v>
      </c>
    </row>
    <row r="357" spans="35:43" ht="14.25">
      <c r="AI357" s="100">
        <v>55</v>
      </c>
      <c r="AJ357" s="99" t="s">
        <v>68</v>
      </c>
      <c r="AK357" s="53" t="str">
        <f t="shared" si="62"/>
        <v>сЮИА низк. акт./ремиссия , вес 55 кг</v>
      </c>
      <c r="AL357" s="54">
        <f t="shared" si="64"/>
        <v>440</v>
      </c>
      <c r="AM357" s="113">
        <v>0.6</v>
      </c>
      <c r="AO357" s="47">
        <v>427</v>
      </c>
      <c r="AP357" s="47">
        <v>3</v>
      </c>
      <c r="AQ357" s="47">
        <v>1</v>
      </c>
    </row>
    <row r="358" spans="35:43" ht="14.25">
      <c r="AI358" s="100">
        <v>56</v>
      </c>
      <c r="AJ358" s="99" t="s">
        <v>68</v>
      </c>
      <c r="AK358" s="53" t="str">
        <f t="shared" si="62"/>
        <v>сЮИА низк. акт./ремиссия , вес 56 кг</v>
      </c>
      <c r="AL358" s="54">
        <f t="shared" si="64"/>
        <v>448</v>
      </c>
      <c r="AM358" s="113">
        <v>0.6</v>
      </c>
      <c r="AO358" s="108">
        <v>428</v>
      </c>
      <c r="AP358" s="47">
        <v>3</v>
      </c>
      <c r="AQ358" s="47">
        <v>1</v>
      </c>
    </row>
    <row r="359" spans="35:43" ht="14.25">
      <c r="AI359" s="100">
        <v>57</v>
      </c>
      <c r="AJ359" s="99" t="s">
        <v>68</v>
      </c>
      <c r="AK359" s="53" t="str">
        <f t="shared" si="62"/>
        <v>сЮИА низк. акт./ремиссия , вес 57 кг</v>
      </c>
      <c r="AL359" s="54">
        <f t="shared" si="64"/>
        <v>456</v>
      </c>
      <c r="AM359" s="113">
        <v>0.6</v>
      </c>
      <c r="AO359" s="108">
        <v>429</v>
      </c>
      <c r="AP359" s="47">
        <v>3</v>
      </c>
      <c r="AQ359" s="47">
        <v>1</v>
      </c>
    </row>
    <row r="360" spans="35:43" ht="14.25">
      <c r="AI360" s="100">
        <v>58</v>
      </c>
      <c r="AJ360" s="99" t="s">
        <v>68</v>
      </c>
      <c r="AK360" s="53" t="str">
        <f t="shared" si="62"/>
        <v>сЮИА низк. акт./ремиссия , вес 58 кг</v>
      </c>
      <c r="AL360" s="54">
        <f t="shared" si="64"/>
        <v>464</v>
      </c>
      <c r="AM360" s="113">
        <v>0.6</v>
      </c>
      <c r="AO360" s="47">
        <v>430</v>
      </c>
      <c r="AP360" s="47">
        <v>3</v>
      </c>
      <c r="AQ360" s="47">
        <v>1</v>
      </c>
    </row>
    <row r="361" spans="35:43" ht="14.25">
      <c r="AI361" s="100">
        <v>59</v>
      </c>
      <c r="AJ361" s="99" t="s">
        <v>68</v>
      </c>
      <c r="AK361" s="53" t="str">
        <f t="shared" si="62"/>
        <v>сЮИА низк. акт./ремиссия , вес 59 кг</v>
      </c>
      <c r="AL361" s="54">
        <f t="shared" si="64"/>
        <v>472</v>
      </c>
      <c r="AM361" s="113">
        <v>0.6</v>
      </c>
      <c r="AO361" s="108">
        <v>431</v>
      </c>
      <c r="AP361" s="47">
        <v>3</v>
      </c>
      <c r="AQ361" s="47">
        <v>1</v>
      </c>
    </row>
    <row r="362" spans="35:43" ht="14.25">
      <c r="AI362" s="100">
        <v>60</v>
      </c>
      <c r="AJ362" s="99" t="s">
        <v>68</v>
      </c>
      <c r="AK362" s="53" t="str">
        <f t="shared" si="62"/>
        <v>сЮИА низк. акт./ремиссия , вес 60 кг</v>
      </c>
      <c r="AL362" s="54">
        <f t="shared" si="64"/>
        <v>480</v>
      </c>
      <c r="AM362" s="113">
        <v>0.6</v>
      </c>
      <c r="AO362" s="109">
        <v>432</v>
      </c>
      <c r="AP362" s="47">
        <v>3</v>
      </c>
      <c r="AQ362" s="47">
        <v>1</v>
      </c>
    </row>
    <row r="363" spans="35:43" ht="14.25">
      <c r="AI363" s="100">
        <v>61</v>
      </c>
      <c r="AJ363" s="99" t="s">
        <v>68</v>
      </c>
      <c r="AK363" s="53" t="str">
        <f t="shared" si="62"/>
        <v>сЮИА низк. акт./ремиссия , вес 61 кг</v>
      </c>
      <c r="AL363" s="54">
        <f t="shared" si="64"/>
        <v>488</v>
      </c>
      <c r="AM363" s="113">
        <v>0.6</v>
      </c>
      <c r="AO363" s="47">
        <v>433</v>
      </c>
      <c r="AP363" s="47">
        <v>3</v>
      </c>
      <c r="AQ363" s="47">
        <v>1</v>
      </c>
    </row>
    <row r="364" spans="35:43" ht="14.25">
      <c r="AI364" s="100">
        <v>62</v>
      </c>
      <c r="AJ364" s="99" t="s">
        <v>68</v>
      </c>
      <c r="AK364" s="53" t="str">
        <f t="shared" si="62"/>
        <v>сЮИА низк. акт./ремиссия , вес 62 кг</v>
      </c>
      <c r="AL364" s="54">
        <f t="shared" si="64"/>
        <v>496</v>
      </c>
      <c r="AM364" s="113">
        <v>0.6</v>
      </c>
      <c r="AO364" s="108">
        <v>434</v>
      </c>
      <c r="AP364" s="47">
        <v>3</v>
      </c>
      <c r="AQ364" s="47">
        <v>1</v>
      </c>
    </row>
    <row r="365" spans="35:43" ht="14.25">
      <c r="AI365" s="100">
        <v>63</v>
      </c>
      <c r="AJ365" s="99" t="s">
        <v>68</v>
      </c>
      <c r="AK365" s="53" t="str">
        <f t="shared" si="62"/>
        <v>сЮИА низк. акт./ремиссия , вес 63 кг</v>
      </c>
      <c r="AL365" s="54">
        <f t="shared" si="64"/>
        <v>504</v>
      </c>
      <c r="AM365" s="113">
        <v>0.6</v>
      </c>
      <c r="AO365" s="108">
        <v>435</v>
      </c>
      <c r="AP365" s="47">
        <v>3</v>
      </c>
      <c r="AQ365" s="47">
        <v>1</v>
      </c>
    </row>
    <row r="366" spans="35:43" ht="14.25">
      <c r="AI366" s="100">
        <v>64</v>
      </c>
      <c r="AJ366" s="99" t="s">
        <v>68</v>
      </c>
      <c r="AK366" s="53" t="str">
        <f t="shared" si="62"/>
        <v>сЮИА низк. акт./ремиссия , вес 64 кг</v>
      </c>
      <c r="AL366" s="54">
        <f t="shared" si="64"/>
        <v>512</v>
      </c>
      <c r="AM366" s="113">
        <v>0.6</v>
      </c>
      <c r="AO366" s="47">
        <v>436</v>
      </c>
      <c r="AP366" s="47">
        <v>3</v>
      </c>
      <c r="AQ366" s="47">
        <v>1</v>
      </c>
    </row>
    <row r="367" spans="35:43" ht="14.25">
      <c r="AI367" s="100">
        <v>65</v>
      </c>
      <c r="AJ367" s="99" t="s">
        <v>68</v>
      </c>
      <c r="AK367" s="53" t="str">
        <f t="shared" si="62"/>
        <v>сЮИА низк. акт./ремиссия , вес 65 кг</v>
      </c>
      <c r="AL367" s="54">
        <f t="shared" si="64"/>
        <v>520</v>
      </c>
      <c r="AM367" s="113">
        <v>0.6</v>
      </c>
      <c r="AO367" s="108">
        <v>437</v>
      </c>
      <c r="AP367" s="47">
        <v>3</v>
      </c>
      <c r="AQ367" s="47">
        <v>1</v>
      </c>
    </row>
    <row r="368" spans="35:43" ht="14.25">
      <c r="AI368" s="100">
        <v>66</v>
      </c>
      <c r="AJ368" s="99" t="s">
        <v>68</v>
      </c>
      <c r="AK368" s="53" t="str">
        <f t="shared" si="62"/>
        <v>сЮИА низк. акт./ремиссия , вес 66 кг</v>
      </c>
      <c r="AL368" s="54">
        <f t="shared" si="64"/>
        <v>528</v>
      </c>
      <c r="AM368" s="113">
        <v>0.6</v>
      </c>
      <c r="AO368" s="108">
        <v>438</v>
      </c>
      <c r="AP368" s="47">
        <v>3</v>
      </c>
      <c r="AQ368" s="47">
        <v>1</v>
      </c>
    </row>
    <row r="369" spans="35:43" ht="14.25">
      <c r="AI369" s="100">
        <v>67</v>
      </c>
      <c r="AJ369" s="99" t="s">
        <v>68</v>
      </c>
      <c r="AK369" s="53" t="str">
        <f t="shared" si="62"/>
        <v>сЮИА низк. акт./ремиссия , вес 67 кг</v>
      </c>
      <c r="AL369" s="54">
        <f t="shared" si="64"/>
        <v>536</v>
      </c>
      <c r="AM369" s="113">
        <v>0.6</v>
      </c>
      <c r="AO369" s="47">
        <v>439</v>
      </c>
      <c r="AP369" s="47">
        <v>3</v>
      </c>
      <c r="AQ369" s="47">
        <v>1</v>
      </c>
    </row>
    <row r="370" spans="35:43" ht="14.25">
      <c r="AI370" s="100">
        <v>68</v>
      </c>
      <c r="AJ370" s="99" t="s">
        <v>68</v>
      </c>
      <c r="AK370" s="53" t="str">
        <f t="shared" si="62"/>
        <v>сЮИА низк. акт./ремиссия , вес 68 кг</v>
      </c>
      <c r="AL370" s="54">
        <f t="shared" si="64"/>
        <v>544</v>
      </c>
      <c r="AM370" s="113">
        <v>0.6</v>
      </c>
      <c r="AO370" s="109">
        <v>440</v>
      </c>
      <c r="AP370" s="47">
        <v>3</v>
      </c>
      <c r="AQ370" s="47">
        <v>1</v>
      </c>
    </row>
    <row r="371" spans="35:43" ht="14.25">
      <c r="AI371" s="100">
        <v>69</v>
      </c>
      <c r="AJ371" s="99" t="s">
        <v>68</v>
      </c>
      <c r="AK371" s="53" t="str">
        <f t="shared" si="62"/>
        <v>сЮИА низк. акт./ремиссия , вес 69 кг</v>
      </c>
      <c r="AL371" s="54">
        <f t="shared" si="64"/>
        <v>552</v>
      </c>
      <c r="AM371" s="113">
        <v>0.6</v>
      </c>
      <c r="AO371" s="108">
        <v>441</v>
      </c>
      <c r="AP371" s="47">
        <v>3</v>
      </c>
      <c r="AQ371" s="47">
        <v>1</v>
      </c>
    </row>
    <row r="372" spans="35:43" ht="14.25">
      <c r="AI372" s="100">
        <v>70</v>
      </c>
      <c r="AJ372" s="99" t="s">
        <v>68</v>
      </c>
      <c r="AK372" s="53" t="str">
        <f t="shared" si="62"/>
        <v>сЮИА низк. акт./ремиссия , вес 70 кг</v>
      </c>
      <c r="AL372" s="54">
        <f t="shared" si="64"/>
        <v>560</v>
      </c>
      <c r="AM372" s="113">
        <v>0.6</v>
      </c>
      <c r="AO372" s="47">
        <v>442</v>
      </c>
      <c r="AP372" s="47">
        <v>3</v>
      </c>
      <c r="AQ372" s="47">
        <v>1</v>
      </c>
    </row>
    <row r="373" spans="35:43" ht="14.25">
      <c r="AI373" s="100">
        <v>71</v>
      </c>
      <c r="AJ373" s="99" t="s">
        <v>68</v>
      </c>
      <c r="AK373" s="53" t="str">
        <f t="shared" si="62"/>
        <v>сЮИА низк. акт./ремиссия , вес 71 кг</v>
      </c>
      <c r="AL373" s="54">
        <f t="shared" si="64"/>
        <v>568</v>
      </c>
      <c r="AM373" s="113">
        <v>0.6</v>
      </c>
      <c r="AO373" s="108">
        <v>443</v>
      </c>
      <c r="AP373" s="47">
        <v>3</v>
      </c>
      <c r="AQ373" s="47">
        <v>1</v>
      </c>
    </row>
    <row r="374" spans="35:43" ht="14.25">
      <c r="AI374" s="100">
        <v>72</v>
      </c>
      <c r="AJ374" s="99" t="s">
        <v>68</v>
      </c>
      <c r="AK374" s="53" t="str">
        <f t="shared" si="62"/>
        <v>сЮИА низк. акт./ремиссия , вес 72 кг</v>
      </c>
      <c r="AL374" s="54">
        <f t="shared" si="64"/>
        <v>576</v>
      </c>
      <c r="AM374" s="113">
        <v>0.6</v>
      </c>
      <c r="AO374" s="108">
        <v>444</v>
      </c>
      <c r="AP374" s="47">
        <v>3</v>
      </c>
      <c r="AQ374" s="47">
        <v>1</v>
      </c>
    </row>
    <row r="375" spans="35:43" ht="14.25">
      <c r="AI375" s="100">
        <v>73</v>
      </c>
      <c r="AJ375" s="99" t="s">
        <v>68</v>
      </c>
      <c r="AK375" s="53" t="str">
        <f t="shared" si="62"/>
        <v>сЮИА низк. акт./ремиссия , вес 73 кг</v>
      </c>
      <c r="AL375" s="54">
        <f t="shared" si="64"/>
        <v>584</v>
      </c>
      <c r="AM375" s="113">
        <v>0.6</v>
      </c>
      <c r="AO375" s="47">
        <v>445</v>
      </c>
      <c r="AP375" s="47">
        <v>3</v>
      </c>
      <c r="AQ375" s="47">
        <v>1</v>
      </c>
    </row>
    <row r="376" spans="35:43" ht="14.25">
      <c r="AI376" s="100">
        <v>74</v>
      </c>
      <c r="AJ376" s="99" t="s">
        <v>68</v>
      </c>
      <c r="AK376" s="53" t="str">
        <f t="shared" si="62"/>
        <v>сЮИА низк. акт./ремиссия , вес 74 кг</v>
      </c>
      <c r="AL376" s="54">
        <f t="shared" si="64"/>
        <v>592</v>
      </c>
      <c r="AM376" s="113">
        <v>0.6</v>
      </c>
      <c r="AO376" s="108">
        <v>446</v>
      </c>
      <c r="AP376" s="47">
        <v>3</v>
      </c>
      <c r="AQ376" s="47">
        <v>1</v>
      </c>
    </row>
    <row r="377" spans="35:43" ht="14.25">
      <c r="AI377" s="100">
        <v>75</v>
      </c>
      <c r="AJ377" s="99" t="s">
        <v>68</v>
      </c>
      <c r="AK377" s="53" t="str">
        <f aca="true" t="shared" si="65" ref="AK377:AK413">CONCATENATE(AJ377," , вес ",AI377," кг")</f>
        <v>сЮИА низк. акт./ремиссия , вес 75 кг</v>
      </c>
      <c r="AL377" s="54">
        <f t="shared" si="64"/>
        <v>600</v>
      </c>
      <c r="AM377" s="113">
        <v>0.6</v>
      </c>
      <c r="AO377" s="108">
        <v>447</v>
      </c>
      <c r="AP377" s="47">
        <v>3</v>
      </c>
      <c r="AQ377" s="47">
        <v>1</v>
      </c>
    </row>
    <row r="378" spans="35:43" ht="14.25">
      <c r="AI378" s="100">
        <v>76</v>
      </c>
      <c r="AJ378" s="99" t="s">
        <v>68</v>
      </c>
      <c r="AK378" s="53" t="str">
        <f t="shared" si="65"/>
        <v>сЮИА низк. акт./ремиссия , вес 76 кг</v>
      </c>
      <c r="AL378" s="54">
        <f t="shared" si="64"/>
        <v>608</v>
      </c>
      <c r="AM378" s="113">
        <v>0.6</v>
      </c>
      <c r="AO378" s="110">
        <v>448</v>
      </c>
      <c r="AP378" s="47">
        <v>1</v>
      </c>
      <c r="AQ378" s="47">
        <v>2</v>
      </c>
    </row>
    <row r="379" spans="35:43" ht="14.25">
      <c r="AI379" s="100">
        <v>77</v>
      </c>
      <c r="AJ379" s="99" t="s">
        <v>68</v>
      </c>
      <c r="AK379" s="53" t="str">
        <f t="shared" si="65"/>
        <v>сЮИА низк. акт./ремиссия , вес 77 кг</v>
      </c>
      <c r="AL379" s="54">
        <f t="shared" si="64"/>
        <v>616</v>
      </c>
      <c r="AM379" s="113">
        <v>0.6</v>
      </c>
      <c r="AO379" s="108">
        <v>449</v>
      </c>
      <c r="AP379" s="47">
        <v>1</v>
      </c>
      <c r="AQ379" s="47">
        <v>2</v>
      </c>
    </row>
    <row r="380" spans="35:43" ht="14.25">
      <c r="AI380" s="100">
        <v>78</v>
      </c>
      <c r="AJ380" s="99" t="s">
        <v>68</v>
      </c>
      <c r="AK380" s="53" t="str">
        <f t="shared" si="65"/>
        <v>сЮИА низк. акт./ремиссия , вес 78 кг</v>
      </c>
      <c r="AL380" s="54">
        <f t="shared" si="64"/>
        <v>624</v>
      </c>
      <c r="AM380" s="113">
        <v>0.6</v>
      </c>
      <c r="AO380" s="108">
        <v>450</v>
      </c>
      <c r="AP380" s="47">
        <v>1</v>
      </c>
      <c r="AQ380" s="47">
        <v>2</v>
      </c>
    </row>
    <row r="381" spans="35:43" ht="14.25">
      <c r="AI381" s="100">
        <v>79</v>
      </c>
      <c r="AJ381" s="99" t="s">
        <v>68</v>
      </c>
      <c r="AK381" s="53" t="str">
        <f t="shared" si="65"/>
        <v>сЮИА низк. акт./ремиссия , вес 79 кг</v>
      </c>
      <c r="AL381" s="54">
        <f t="shared" si="64"/>
        <v>632</v>
      </c>
      <c r="AM381" s="113">
        <v>0.6</v>
      </c>
      <c r="AO381" s="47">
        <v>451</v>
      </c>
      <c r="AP381" s="47">
        <v>1</v>
      </c>
      <c r="AQ381" s="47">
        <v>2</v>
      </c>
    </row>
    <row r="382" spans="35:43" ht="14.25">
      <c r="AI382" s="100">
        <v>80</v>
      </c>
      <c r="AJ382" s="99" t="s">
        <v>68</v>
      </c>
      <c r="AK382" s="53" t="str">
        <f t="shared" si="65"/>
        <v>сЮИА низк. акт./ремиссия , вес 80 кг</v>
      </c>
      <c r="AL382" s="54">
        <f t="shared" si="64"/>
        <v>640</v>
      </c>
      <c r="AM382" s="113">
        <v>0.6</v>
      </c>
      <c r="AO382" s="108">
        <v>452</v>
      </c>
      <c r="AP382" s="47">
        <v>1</v>
      </c>
      <c r="AQ382" s="47">
        <v>2</v>
      </c>
    </row>
    <row r="383" spans="35:43" ht="14.25">
      <c r="AI383" s="100">
        <v>81</v>
      </c>
      <c r="AJ383" s="99" t="s">
        <v>68</v>
      </c>
      <c r="AK383" s="53" t="str">
        <f t="shared" si="65"/>
        <v>сЮИА низк. акт./ремиссия , вес 81 кг</v>
      </c>
      <c r="AL383" s="54">
        <f t="shared" si="64"/>
        <v>648</v>
      </c>
      <c r="AM383" s="113">
        <v>0.6</v>
      </c>
      <c r="AO383" s="108">
        <v>453</v>
      </c>
      <c r="AP383" s="47">
        <v>1</v>
      </c>
      <c r="AQ383" s="47">
        <v>2</v>
      </c>
    </row>
    <row r="384" spans="35:43" ht="14.25">
      <c r="AI384" s="100">
        <v>82</v>
      </c>
      <c r="AJ384" s="99" t="s">
        <v>68</v>
      </c>
      <c r="AK384" s="53" t="str">
        <f t="shared" si="65"/>
        <v>сЮИА низк. акт./ремиссия , вес 82 кг</v>
      </c>
      <c r="AL384" s="54">
        <f t="shared" si="64"/>
        <v>656</v>
      </c>
      <c r="AM384" s="113">
        <v>0.6</v>
      </c>
      <c r="AO384" s="47">
        <v>454</v>
      </c>
      <c r="AP384" s="47">
        <v>1</v>
      </c>
      <c r="AQ384" s="47">
        <v>2</v>
      </c>
    </row>
    <row r="385" spans="35:43" ht="14.25">
      <c r="AI385" s="100">
        <v>83</v>
      </c>
      <c r="AJ385" s="99" t="s">
        <v>68</v>
      </c>
      <c r="AK385" s="53" t="str">
        <f t="shared" si="65"/>
        <v>сЮИА низк. акт./ремиссия , вес 83 кг</v>
      </c>
      <c r="AL385" s="54">
        <f t="shared" si="64"/>
        <v>664</v>
      </c>
      <c r="AM385" s="113">
        <v>0.6</v>
      </c>
      <c r="AO385" s="108">
        <v>455</v>
      </c>
      <c r="AP385" s="47">
        <v>1</v>
      </c>
      <c r="AQ385" s="47">
        <v>2</v>
      </c>
    </row>
    <row r="386" spans="35:43" ht="14.25">
      <c r="AI386" s="100">
        <v>84</v>
      </c>
      <c r="AJ386" s="99" t="s">
        <v>68</v>
      </c>
      <c r="AK386" s="53" t="str">
        <f t="shared" si="65"/>
        <v>сЮИА низк. акт./ремиссия , вес 84 кг</v>
      </c>
      <c r="AL386" s="54">
        <f t="shared" si="64"/>
        <v>672</v>
      </c>
      <c r="AM386" s="113">
        <v>0.6</v>
      </c>
      <c r="AO386" s="109">
        <v>456</v>
      </c>
      <c r="AP386" s="47">
        <v>1</v>
      </c>
      <c r="AQ386" s="47">
        <v>2</v>
      </c>
    </row>
    <row r="387" spans="35:43" ht="14.25">
      <c r="AI387" s="100">
        <v>85</v>
      </c>
      <c r="AJ387" s="99" t="s">
        <v>68</v>
      </c>
      <c r="AK387" s="53" t="str">
        <f t="shared" si="65"/>
        <v>сЮИА низк. акт./ремиссия , вес 85 кг</v>
      </c>
      <c r="AL387" s="54">
        <f t="shared" si="64"/>
        <v>680</v>
      </c>
      <c r="AM387" s="113">
        <v>0.6</v>
      </c>
      <c r="AO387" s="47">
        <v>457</v>
      </c>
      <c r="AP387" s="47">
        <v>1</v>
      </c>
      <c r="AQ387" s="47">
        <v>2</v>
      </c>
    </row>
    <row r="388" spans="35:43" ht="14.25">
      <c r="AI388" s="100">
        <v>86</v>
      </c>
      <c r="AJ388" s="99" t="s">
        <v>68</v>
      </c>
      <c r="AK388" s="53" t="str">
        <f t="shared" si="65"/>
        <v>сЮИА низк. акт./ремиссия , вес 86 кг</v>
      </c>
      <c r="AL388" s="54">
        <f t="shared" si="64"/>
        <v>688</v>
      </c>
      <c r="AM388" s="113">
        <v>0.6</v>
      </c>
      <c r="AO388" s="108">
        <v>458</v>
      </c>
      <c r="AP388" s="47">
        <v>1</v>
      </c>
      <c r="AQ388" s="47">
        <v>2</v>
      </c>
    </row>
    <row r="389" spans="35:43" ht="14.25">
      <c r="AI389" s="100">
        <v>87</v>
      </c>
      <c r="AJ389" s="99" t="s">
        <v>68</v>
      </c>
      <c r="AK389" s="53" t="str">
        <f t="shared" si="65"/>
        <v>сЮИА низк. акт./ремиссия , вес 87 кг</v>
      </c>
      <c r="AL389" s="54">
        <f t="shared" si="64"/>
        <v>696</v>
      </c>
      <c r="AM389" s="113">
        <v>0.6</v>
      </c>
      <c r="AO389" s="108">
        <v>459</v>
      </c>
      <c r="AP389" s="47">
        <v>1</v>
      </c>
      <c r="AQ389" s="47">
        <v>2</v>
      </c>
    </row>
    <row r="390" spans="35:43" ht="14.25">
      <c r="AI390" s="100">
        <v>88</v>
      </c>
      <c r="AJ390" s="99" t="s">
        <v>68</v>
      </c>
      <c r="AK390" s="53" t="str">
        <f t="shared" si="65"/>
        <v>сЮИА низк. акт./ремиссия , вес 88 кг</v>
      </c>
      <c r="AL390" s="54">
        <f t="shared" si="64"/>
        <v>704</v>
      </c>
      <c r="AM390" s="113">
        <v>0.6</v>
      </c>
      <c r="AO390" s="47">
        <v>460</v>
      </c>
      <c r="AP390" s="47">
        <v>1</v>
      </c>
      <c r="AQ390" s="47">
        <v>2</v>
      </c>
    </row>
    <row r="391" spans="35:43" ht="14.25">
      <c r="AI391" s="100">
        <v>89</v>
      </c>
      <c r="AJ391" s="99" t="s">
        <v>68</v>
      </c>
      <c r="AK391" s="53" t="str">
        <f t="shared" si="65"/>
        <v>сЮИА низк. акт./ремиссия , вес 89 кг</v>
      </c>
      <c r="AL391" s="54">
        <f t="shared" si="64"/>
        <v>712</v>
      </c>
      <c r="AM391" s="113">
        <v>0.6</v>
      </c>
      <c r="AO391" s="108">
        <v>461</v>
      </c>
      <c r="AP391" s="47">
        <v>1</v>
      </c>
      <c r="AQ391" s="47">
        <v>2</v>
      </c>
    </row>
    <row r="392" spans="35:43" ht="14.25">
      <c r="AI392" s="100">
        <v>90</v>
      </c>
      <c r="AJ392" s="99" t="s">
        <v>68</v>
      </c>
      <c r="AK392" s="53" t="str">
        <f t="shared" si="65"/>
        <v>сЮИА низк. акт./ремиссия , вес 90 кг</v>
      </c>
      <c r="AL392" s="54">
        <f t="shared" si="64"/>
        <v>720</v>
      </c>
      <c r="AM392" s="113">
        <v>0.6</v>
      </c>
      <c r="AO392" s="108">
        <v>462</v>
      </c>
      <c r="AP392" s="47">
        <v>1</v>
      </c>
      <c r="AQ392" s="47">
        <v>2</v>
      </c>
    </row>
    <row r="393" spans="35:43" ht="14.25">
      <c r="AI393" s="100">
        <v>91</v>
      </c>
      <c r="AJ393" s="99" t="s">
        <v>68</v>
      </c>
      <c r="AK393" s="53" t="str">
        <f t="shared" si="65"/>
        <v>сЮИА низк. акт./ремиссия , вес 91 кг</v>
      </c>
      <c r="AL393" s="54">
        <f t="shared" si="64"/>
        <v>728</v>
      </c>
      <c r="AM393" s="113">
        <v>0.6</v>
      </c>
      <c r="AO393" s="47">
        <v>463</v>
      </c>
      <c r="AP393" s="47">
        <v>1</v>
      </c>
      <c r="AQ393" s="47">
        <v>2</v>
      </c>
    </row>
    <row r="394" spans="35:43" ht="14.25">
      <c r="AI394" s="100">
        <v>92</v>
      </c>
      <c r="AJ394" s="99" t="s">
        <v>68</v>
      </c>
      <c r="AK394" s="53" t="str">
        <f t="shared" si="65"/>
        <v>сЮИА низк. акт./ремиссия , вес 92 кг</v>
      </c>
      <c r="AL394" s="54">
        <f t="shared" si="64"/>
        <v>736</v>
      </c>
      <c r="AM394" s="113">
        <v>0.6</v>
      </c>
      <c r="AO394" s="109">
        <v>464</v>
      </c>
      <c r="AP394" s="47">
        <v>1</v>
      </c>
      <c r="AQ394" s="47">
        <v>2</v>
      </c>
    </row>
    <row r="395" spans="35:43" ht="14.25">
      <c r="AI395" s="100">
        <v>93</v>
      </c>
      <c r="AJ395" s="99" t="s">
        <v>68</v>
      </c>
      <c r="AK395" s="53" t="str">
        <f t="shared" si="65"/>
        <v>сЮИА низк. акт./ремиссия , вес 93 кг</v>
      </c>
      <c r="AL395" s="54">
        <f t="shared" si="64"/>
        <v>744</v>
      </c>
      <c r="AM395" s="113">
        <v>0.6</v>
      </c>
      <c r="AO395" s="108">
        <v>465</v>
      </c>
      <c r="AP395" s="47">
        <v>1</v>
      </c>
      <c r="AQ395" s="47">
        <v>2</v>
      </c>
    </row>
    <row r="396" spans="35:43" ht="14.25">
      <c r="AI396" s="100">
        <v>94</v>
      </c>
      <c r="AJ396" s="99" t="s">
        <v>68</v>
      </c>
      <c r="AK396" s="53" t="str">
        <f t="shared" si="65"/>
        <v>сЮИА низк. акт./ремиссия , вес 94 кг</v>
      </c>
      <c r="AL396" s="54">
        <f aca="true" t="shared" si="66" ref="AL396:AL402">8*AI396</f>
        <v>752</v>
      </c>
      <c r="AM396" s="113">
        <v>0.6</v>
      </c>
      <c r="AO396" s="47">
        <v>466</v>
      </c>
      <c r="AP396" s="47">
        <v>1</v>
      </c>
      <c r="AQ396" s="47">
        <v>2</v>
      </c>
    </row>
    <row r="397" spans="35:43" ht="14.25">
      <c r="AI397" s="100">
        <v>95</v>
      </c>
      <c r="AJ397" s="99" t="s">
        <v>68</v>
      </c>
      <c r="AK397" s="53" t="str">
        <f t="shared" si="65"/>
        <v>сЮИА низк. акт./ремиссия , вес 95 кг</v>
      </c>
      <c r="AL397" s="54">
        <f t="shared" si="66"/>
        <v>760</v>
      </c>
      <c r="AM397" s="113">
        <v>0.6</v>
      </c>
      <c r="AO397" s="108">
        <v>467</v>
      </c>
      <c r="AP397" s="47">
        <v>1</v>
      </c>
      <c r="AQ397" s="47">
        <v>2</v>
      </c>
    </row>
    <row r="398" spans="35:43" ht="14.25">
      <c r="AI398" s="100">
        <v>96</v>
      </c>
      <c r="AJ398" s="99" t="s">
        <v>68</v>
      </c>
      <c r="AK398" s="53" t="str">
        <f t="shared" si="65"/>
        <v>сЮИА низк. акт./ремиссия , вес 96 кг</v>
      </c>
      <c r="AL398" s="54">
        <f t="shared" si="66"/>
        <v>768</v>
      </c>
      <c r="AM398" s="113">
        <v>0.6</v>
      </c>
      <c r="AO398" s="108">
        <v>468</v>
      </c>
      <c r="AP398" s="47">
        <v>1</v>
      </c>
      <c r="AQ398" s="47">
        <v>2</v>
      </c>
    </row>
    <row r="399" spans="35:43" ht="14.25">
      <c r="AI399" s="100">
        <v>97</v>
      </c>
      <c r="AJ399" s="99" t="s">
        <v>68</v>
      </c>
      <c r="AK399" s="53" t="str">
        <f t="shared" si="65"/>
        <v>сЮИА низк. акт./ремиссия , вес 97 кг</v>
      </c>
      <c r="AL399" s="54">
        <f t="shared" si="66"/>
        <v>776</v>
      </c>
      <c r="AM399" s="113">
        <v>0.6</v>
      </c>
      <c r="AO399" s="47">
        <v>469</v>
      </c>
      <c r="AP399" s="47">
        <v>1</v>
      </c>
      <c r="AQ399" s="47">
        <v>2</v>
      </c>
    </row>
    <row r="400" spans="35:43" ht="14.25">
      <c r="AI400" s="100">
        <v>98</v>
      </c>
      <c r="AJ400" s="99" t="s">
        <v>68</v>
      </c>
      <c r="AK400" s="53" t="str">
        <f t="shared" si="65"/>
        <v>сЮИА низк. акт./ремиссия , вес 98 кг</v>
      </c>
      <c r="AL400" s="54">
        <f t="shared" si="66"/>
        <v>784</v>
      </c>
      <c r="AM400" s="113">
        <v>0.6</v>
      </c>
      <c r="AO400" s="108">
        <v>470</v>
      </c>
      <c r="AP400" s="47">
        <v>1</v>
      </c>
      <c r="AQ400" s="47">
        <v>2</v>
      </c>
    </row>
    <row r="401" spans="35:43" ht="14.25">
      <c r="AI401" s="100">
        <v>99</v>
      </c>
      <c r="AJ401" s="99" t="s">
        <v>68</v>
      </c>
      <c r="AK401" s="53" t="str">
        <f t="shared" si="65"/>
        <v>сЮИА низк. акт./ремиссия , вес 99 кг</v>
      </c>
      <c r="AL401" s="54">
        <f t="shared" si="66"/>
        <v>792</v>
      </c>
      <c r="AM401" s="113">
        <v>0.6</v>
      </c>
      <c r="AO401" s="108">
        <v>471</v>
      </c>
      <c r="AP401" s="47">
        <v>1</v>
      </c>
      <c r="AQ401" s="47">
        <v>2</v>
      </c>
    </row>
    <row r="402" spans="35:43" ht="14.25">
      <c r="AI402" s="100">
        <v>100</v>
      </c>
      <c r="AJ402" s="99" t="s">
        <v>68</v>
      </c>
      <c r="AK402" s="53" t="str">
        <f t="shared" si="65"/>
        <v>сЮИА низк. акт./ремиссия , вес 100 кг</v>
      </c>
      <c r="AL402" s="54">
        <f t="shared" si="66"/>
        <v>800</v>
      </c>
      <c r="AM402" s="113">
        <v>0.6</v>
      </c>
      <c r="AO402" s="110">
        <v>472</v>
      </c>
      <c r="AP402" s="47">
        <v>1</v>
      </c>
      <c r="AQ402" s="47">
        <v>2</v>
      </c>
    </row>
    <row r="403" spans="35:43" ht="14.25">
      <c r="AI403" s="100">
        <v>101</v>
      </c>
      <c r="AJ403" s="99" t="s">
        <v>68</v>
      </c>
      <c r="AK403" s="53" t="str">
        <f t="shared" si="65"/>
        <v>сЮИА низк. акт./ремиссия , вес 101 кг</v>
      </c>
      <c r="AL403" s="54">
        <v>800</v>
      </c>
      <c r="AM403" s="113">
        <v>0.6</v>
      </c>
      <c r="AO403" s="108">
        <v>473</v>
      </c>
      <c r="AP403" s="47">
        <v>1</v>
      </c>
      <c r="AQ403" s="47">
        <v>2</v>
      </c>
    </row>
    <row r="404" spans="35:43" ht="14.25">
      <c r="AI404" s="100">
        <v>102</v>
      </c>
      <c r="AJ404" s="99" t="s">
        <v>68</v>
      </c>
      <c r="AK404" s="53" t="str">
        <f t="shared" si="65"/>
        <v>сЮИА низк. акт./ремиссия , вес 102 кг</v>
      </c>
      <c r="AL404" s="54">
        <v>800</v>
      </c>
      <c r="AM404" s="113">
        <v>0.6</v>
      </c>
      <c r="AO404" s="108">
        <v>474</v>
      </c>
      <c r="AP404" s="47">
        <v>1</v>
      </c>
      <c r="AQ404" s="47">
        <v>2</v>
      </c>
    </row>
    <row r="405" spans="35:43" ht="14.25">
      <c r="AI405" s="100">
        <v>103</v>
      </c>
      <c r="AJ405" s="99" t="s">
        <v>68</v>
      </c>
      <c r="AK405" s="53" t="str">
        <f t="shared" si="65"/>
        <v>сЮИА низк. акт./ремиссия , вес 103 кг</v>
      </c>
      <c r="AL405" s="54">
        <v>800</v>
      </c>
      <c r="AM405" s="113">
        <v>0.6</v>
      </c>
      <c r="AO405" s="47">
        <v>475</v>
      </c>
      <c r="AP405" s="47">
        <v>1</v>
      </c>
      <c r="AQ405" s="47">
        <v>2</v>
      </c>
    </row>
    <row r="406" spans="35:43" ht="14.25">
      <c r="AI406" s="100">
        <v>104</v>
      </c>
      <c r="AJ406" s="99" t="s">
        <v>68</v>
      </c>
      <c r="AK406" s="53" t="str">
        <f t="shared" si="65"/>
        <v>сЮИА низк. акт./ремиссия , вес 104 кг</v>
      </c>
      <c r="AL406" s="54">
        <v>800</v>
      </c>
      <c r="AM406" s="113">
        <v>0.6</v>
      </c>
      <c r="AO406" s="108">
        <v>476</v>
      </c>
      <c r="AP406" s="47">
        <v>1</v>
      </c>
      <c r="AQ406" s="47">
        <v>2</v>
      </c>
    </row>
    <row r="407" spans="35:43" ht="14.25">
      <c r="AI407" s="100">
        <v>105</v>
      </c>
      <c r="AJ407" s="99" t="s">
        <v>68</v>
      </c>
      <c r="AK407" s="53" t="str">
        <f t="shared" si="65"/>
        <v>сЮИА низк. акт./ремиссия , вес 105 кг</v>
      </c>
      <c r="AL407" s="54">
        <v>800</v>
      </c>
      <c r="AM407" s="113">
        <v>0.6</v>
      </c>
      <c r="AO407" s="108">
        <v>477</v>
      </c>
      <c r="AP407" s="47">
        <v>1</v>
      </c>
      <c r="AQ407" s="47">
        <v>2</v>
      </c>
    </row>
    <row r="408" spans="35:43" ht="14.25">
      <c r="AI408" s="100">
        <v>106</v>
      </c>
      <c r="AJ408" s="99" t="s">
        <v>68</v>
      </c>
      <c r="AK408" s="53" t="str">
        <f t="shared" si="65"/>
        <v>сЮИА низк. акт./ремиссия , вес 106 кг</v>
      </c>
      <c r="AL408" s="54">
        <v>800</v>
      </c>
      <c r="AM408" s="113">
        <v>0.6</v>
      </c>
      <c r="AO408" s="47">
        <v>478</v>
      </c>
      <c r="AP408" s="47">
        <v>1</v>
      </c>
      <c r="AQ408" s="47">
        <v>2</v>
      </c>
    </row>
    <row r="409" spans="35:43" ht="14.25">
      <c r="AI409" s="100">
        <v>107</v>
      </c>
      <c r="AJ409" s="99" t="s">
        <v>68</v>
      </c>
      <c r="AK409" s="53" t="str">
        <f t="shared" si="65"/>
        <v>сЮИА низк. акт./ремиссия , вес 107 кг</v>
      </c>
      <c r="AL409" s="54">
        <v>800</v>
      </c>
      <c r="AM409" s="113">
        <v>0.6</v>
      </c>
      <c r="AO409" s="108">
        <v>479</v>
      </c>
      <c r="AP409" s="47">
        <v>1</v>
      </c>
      <c r="AQ409" s="47">
        <v>2</v>
      </c>
    </row>
    <row r="410" spans="35:43" ht="14.25">
      <c r="AI410" s="100">
        <v>108</v>
      </c>
      <c r="AJ410" s="99" t="s">
        <v>68</v>
      </c>
      <c r="AK410" s="53" t="str">
        <f t="shared" si="65"/>
        <v>сЮИА низк. акт./ремиссия , вес 108 кг</v>
      </c>
      <c r="AL410" s="54">
        <v>800</v>
      </c>
      <c r="AM410" s="113">
        <v>0.6</v>
      </c>
      <c r="AO410" s="109">
        <v>480</v>
      </c>
      <c r="AP410" s="47">
        <v>1</v>
      </c>
      <c r="AQ410" s="47">
        <v>2</v>
      </c>
    </row>
    <row r="411" spans="35:43" ht="14.25">
      <c r="AI411" s="100">
        <v>109</v>
      </c>
      <c r="AJ411" s="99" t="s">
        <v>68</v>
      </c>
      <c r="AK411" s="53" t="str">
        <f t="shared" si="65"/>
        <v>сЮИА низк. акт./ремиссия , вес 109 кг</v>
      </c>
      <c r="AL411" s="54">
        <v>800</v>
      </c>
      <c r="AM411" s="113">
        <v>0.6</v>
      </c>
      <c r="AO411" s="47">
        <v>481</v>
      </c>
      <c r="AP411" s="47">
        <v>1</v>
      </c>
      <c r="AQ411" s="47">
        <v>2</v>
      </c>
    </row>
    <row r="412" spans="35:43" ht="14.25">
      <c r="AI412" s="100">
        <v>110</v>
      </c>
      <c r="AJ412" s="99" t="s">
        <v>68</v>
      </c>
      <c r="AK412" s="53" t="str">
        <f t="shared" si="65"/>
        <v>сЮИА низк. акт./ремиссия , вес 110 кг</v>
      </c>
      <c r="AL412" s="54">
        <v>800</v>
      </c>
      <c r="AM412" s="113">
        <v>0.6</v>
      </c>
      <c r="AO412" s="108">
        <v>482</v>
      </c>
      <c r="AP412" s="47">
        <v>1</v>
      </c>
      <c r="AQ412" s="47">
        <v>2</v>
      </c>
    </row>
    <row r="413" spans="35:43" ht="14.25">
      <c r="AI413" s="53">
        <v>10</v>
      </c>
      <c r="AJ413" s="111" t="s">
        <v>71</v>
      </c>
      <c r="AK413" s="53" t="str">
        <f t="shared" si="65"/>
        <v>сЮИА низк. активность , вес 10 кг</v>
      </c>
      <c r="AL413" s="54">
        <f>12*AI413</f>
        <v>120</v>
      </c>
      <c r="AM413" s="54">
        <v>1</v>
      </c>
      <c r="AO413" s="108">
        <v>483</v>
      </c>
      <c r="AP413" s="47">
        <v>1</v>
      </c>
      <c r="AQ413" s="47">
        <v>2</v>
      </c>
    </row>
    <row r="414" spans="35:43" ht="14.25">
      <c r="AI414" s="53">
        <v>11</v>
      </c>
      <c r="AJ414" s="111" t="s">
        <v>71</v>
      </c>
      <c r="AK414" s="112" t="str">
        <f aca="true" t="shared" si="67" ref="AK414:AK477">CONCATENATE(AJ414," , вес ",AI414," кг")</f>
        <v>сЮИА низк. активность , вес 11 кг</v>
      </c>
      <c r="AL414" s="54">
        <f aca="true" t="shared" si="68" ref="AL414:AL432">12*AI414</f>
        <v>132</v>
      </c>
      <c r="AM414" s="54">
        <v>1</v>
      </c>
      <c r="AO414" s="47">
        <v>484</v>
      </c>
      <c r="AP414" s="47">
        <v>1</v>
      </c>
      <c r="AQ414" s="47">
        <v>2</v>
      </c>
    </row>
    <row r="415" spans="35:43" ht="14.25">
      <c r="AI415" s="53">
        <v>12</v>
      </c>
      <c r="AJ415" s="111" t="s">
        <v>71</v>
      </c>
      <c r="AK415" s="112" t="str">
        <f t="shared" si="67"/>
        <v>сЮИА низк. активность , вес 12 кг</v>
      </c>
      <c r="AL415" s="54">
        <f t="shared" si="68"/>
        <v>144</v>
      </c>
      <c r="AM415" s="54">
        <v>1</v>
      </c>
      <c r="AO415" s="108">
        <v>485</v>
      </c>
      <c r="AP415" s="47">
        <v>1</v>
      </c>
      <c r="AQ415" s="47">
        <v>2</v>
      </c>
    </row>
    <row r="416" spans="35:43" ht="14.25">
      <c r="AI416" s="53">
        <v>13</v>
      </c>
      <c r="AJ416" s="111" t="s">
        <v>71</v>
      </c>
      <c r="AK416" s="112" t="str">
        <f t="shared" si="67"/>
        <v>сЮИА низк. активность , вес 13 кг</v>
      </c>
      <c r="AL416" s="54">
        <f t="shared" si="68"/>
        <v>156</v>
      </c>
      <c r="AM416" s="54">
        <v>1</v>
      </c>
      <c r="AO416" s="108">
        <v>486</v>
      </c>
      <c r="AP416" s="47">
        <v>1</v>
      </c>
      <c r="AQ416" s="47">
        <v>2</v>
      </c>
    </row>
    <row r="417" spans="35:43" ht="14.25">
      <c r="AI417" s="53">
        <v>14</v>
      </c>
      <c r="AJ417" s="111" t="s">
        <v>71</v>
      </c>
      <c r="AK417" s="112" t="str">
        <f t="shared" si="67"/>
        <v>сЮИА низк. активность , вес 14 кг</v>
      </c>
      <c r="AL417" s="54">
        <f t="shared" si="68"/>
        <v>168</v>
      </c>
      <c r="AM417" s="54">
        <v>1</v>
      </c>
      <c r="AO417" s="47">
        <v>487</v>
      </c>
      <c r="AP417" s="47">
        <v>1</v>
      </c>
      <c r="AQ417" s="47">
        <v>2</v>
      </c>
    </row>
    <row r="418" spans="35:43" ht="14.25">
      <c r="AI418" s="53">
        <v>15</v>
      </c>
      <c r="AJ418" s="111" t="s">
        <v>71</v>
      </c>
      <c r="AK418" s="112" t="str">
        <f t="shared" si="67"/>
        <v>сЮИА низк. активность , вес 15 кг</v>
      </c>
      <c r="AL418" s="54">
        <f t="shared" si="68"/>
        <v>180</v>
      </c>
      <c r="AM418" s="54">
        <v>1</v>
      </c>
      <c r="AO418" s="109">
        <v>488</v>
      </c>
      <c r="AP418" s="47">
        <v>1</v>
      </c>
      <c r="AQ418" s="47">
        <v>2</v>
      </c>
    </row>
    <row r="419" spans="35:43" ht="14.25">
      <c r="AI419" s="53">
        <v>16</v>
      </c>
      <c r="AJ419" s="111" t="s">
        <v>71</v>
      </c>
      <c r="AK419" s="112" t="str">
        <f t="shared" si="67"/>
        <v>сЮИА низк. активность , вес 16 кг</v>
      </c>
      <c r="AL419" s="54">
        <f t="shared" si="68"/>
        <v>192</v>
      </c>
      <c r="AM419" s="54">
        <v>1</v>
      </c>
      <c r="AO419" s="108">
        <v>489</v>
      </c>
      <c r="AP419" s="47">
        <v>1</v>
      </c>
      <c r="AQ419" s="47">
        <v>2</v>
      </c>
    </row>
    <row r="420" spans="35:43" ht="14.25">
      <c r="AI420" s="53">
        <v>17</v>
      </c>
      <c r="AJ420" s="111" t="s">
        <v>71</v>
      </c>
      <c r="AK420" s="112" t="str">
        <f t="shared" si="67"/>
        <v>сЮИА низк. активность , вес 17 кг</v>
      </c>
      <c r="AL420" s="54">
        <f t="shared" si="68"/>
        <v>204</v>
      </c>
      <c r="AM420" s="54">
        <v>1</v>
      </c>
      <c r="AO420" s="47">
        <v>490</v>
      </c>
      <c r="AP420" s="47">
        <v>1</v>
      </c>
      <c r="AQ420" s="47">
        <v>2</v>
      </c>
    </row>
    <row r="421" spans="35:43" ht="14.25">
      <c r="AI421" s="53">
        <v>18</v>
      </c>
      <c r="AJ421" s="111" t="s">
        <v>71</v>
      </c>
      <c r="AK421" s="112" t="str">
        <f t="shared" si="67"/>
        <v>сЮИА низк. активность , вес 18 кг</v>
      </c>
      <c r="AL421" s="54">
        <f t="shared" si="68"/>
        <v>216</v>
      </c>
      <c r="AM421" s="54">
        <v>1</v>
      </c>
      <c r="AO421" s="108">
        <v>491</v>
      </c>
      <c r="AP421" s="47">
        <v>1</v>
      </c>
      <c r="AQ421" s="47">
        <v>2</v>
      </c>
    </row>
    <row r="422" spans="35:43" ht="14.25">
      <c r="AI422" s="53">
        <v>19</v>
      </c>
      <c r="AJ422" s="111" t="s">
        <v>71</v>
      </c>
      <c r="AK422" s="112" t="str">
        <f t="shared" si="67"/>
        <v>сЮИА низк. активность , вес 19 кг</v>
      </c>
      <c r="AL422" s="54">
        <f t="shared" si="68"/>
        <v>228</v>
      </c>
      <c r="AM422" s="54">
        <v>1</v>
      </c>
      <c r="AO422" s="108">
        <v>492</v>
      </c>
      <c r="AP422" s="47">
        <v>1</v>
      </c>
      <c r="AQ422" s="47">
        <v>2</v>
      </c>
    </row>
    <row r="423" spans="35:43" ht="14.25">
      <c r="AI423" s="53">
        <v>20</v>
      </c>
      <c r="AJ423" s="111" t="s">
        <v>71</v>
      </c>
      <c r="AK423" s="112" t="str">
        <f t="shared" si="67"/>
        <v>сЮИА низк. активность , вес 20 кг</v>
      </c>
      <c r="AL423" s="54">
        <f t="shared" si="68"/>
        <v>240</v>
      </c>
      <c r="AM423" s="54">
        <v>1</v>
      </c>
      <c r="AO423" s="47">
        <v>493</v>
      </c>
      <c r="AP423" s="47">
        <v>1</v>
      </c>
      <c r="AQ423" s="47">
        <v>2</v>
      </c>
    </row>
    <row r="424" spans="35:43" ht="14.25">
      <c r="AI424" s="53">
        <v>21</v>
      </c>
      <c r="AJ424" s="111" t="s">
        <v>71</v>
      </c>
      <c r="AK424" s="112" t="str">
        <f t="shared" si="67"/>
        <v>сЮИА низк. активность , вес 21 кг</v>
      </c>
      <c r="AL424" s="54">
        <f t="shared" si="68"/>
        <v>252</v>
      </c>
      <c r="AM424" s="54">
        <v>1</v>
      </c>
      <c r="AO424" s="108">
        <v>494</v>
      </c>
      <c r="AP424" s="47">
        <v>1</v>
      </c>
      <c r="AQ424" s="47">
        <v>2</v>
      </c>
    </row>
    <row r="425" spans="35:43" ht="14.25">
      <c r="AI425" s="53">
        <v>22</v>
      </c>
      <c r="AJ425" s="111" t="s">
        <v>71</v>
      </c>
      <c r="AK425" s="112" t="str">
        <f t="shared" si="67"/>
        <v>сЮИА низк. активность , вес 22 кг</v>
      </c>
      <c r="AL425" s="54">
        <f t="shared" si="68"/>
        <v>264</v>
      </c>
      <c r="AM425" s="54">
        <v>1</v>
      </c>
      <c r="AO425" s="108">
        <v>495</v>
      </c>
      <c r="AP425" s="47">
        <v>1</v>
      </c>
      <c r="AQ425" s="47">
        <v>2</v>
      </c>
    </row>
    <row r="426" spans="35:43" ht="14.25">
      <c r="AI426" s="53">
        <v>23</v>
      </c>
      <c r="AJ426" s="111" t="s">
        <v>71</v>
      </c>
      <c r="AK426" s="112" t="str">
        <f t="shared" si="67"/>
        <v>сЮИА низк. активность , вес 23 кг</v>
      </c>
      <c r="AL426" s="54">
        <f t="shared" si="68"/>
        <v>276</v>
      </c>
      <c r="AM426" s="54">
        <v>1</v>
      </c>
      <c r="AO426" s="109">
        <v>496</v>
      </c>
      <c r="AP426" s="47">
        <v>2</v>
      </c>
      <c r="AQ426" s="47">
        <v>2</v>
      </c>
    </row>
    <row r="427" spans="35:43" ht="14.25">
      <c r="AI427" s="53">
        <v>24</v>
      </c>
      <c r="AJ427" s="111" t="s">
        <v>71</v>
      </c>
      <c r="AK427" s="112" t="str">
        <f t="shared" si="67"/>
        <v>сЮИА низк. активность , вес 24 кг</v>
      </c>
      <c r="AL427" s="54">
        <f t="shared" si="68"/>
        <v>288</v>
      </c>
      <c r="AM427" s="54">
        <v>1</v>
      </c>
      <c r="AO427" s="47">
        <v>497</v>
      </c>
      <c r="AP427" s="47">
        <v>2</v>
      </c>
      <c r="AQ427" s="47">
        <v>2</v>
      </c>
    </row>
    <row r="428" spans="35:43" ht="14.25">
      <c r="AI428" s="53">
        <v>25</v>
      </c>
      <c r="AJ428" s="111" t="s">
        <v>71</v>
      </c>
      <c r="AK428" s="112" t="str">
        <f t="shared" si="67"/>
        <v>сЮИА низк. активность , вес 25 кг</v>
      </c>
      <c r="AL428" s="54">
        <f t="shared" si="68"/>
        <v>300</v>
      </c>
      <c r="AM428" s="54">
        <v>1</v>
      </c>
      <c r="AO428" s="108">
        <v>498</v>
      </c>
      <c r="AP428" s="47">
        <v>2</v>
      </c>
      <c r="AQ428" s="47">
        <v>2</v>
      </c>
    </row>
    <row r="429" spans="35:43" ht="14.25">
      <c r="AI429" s="53">
        <v>26</v>
      </c>
      <c r="AJ429" s="111" t="s">
        <v>71</v>
      </c>
      <c r="AK429" s="112" t="str">
        <f t="shared" si="67"/>
        <v>сЮИА низк. активность , вес 26 кг</v>
      </c>
      <c r="AL429" s="54">
        <f t="shared" si="68"/>
        <v>312</v>
      </c>
      <c r="AM429" s="54">
        <v>1</v>
      </c>
      <c r="AO429" s="108">
        <v>499</v>
      </c>
      <c r="AP429" s="47">
        <v>2</v>
      </c>
      <c r="AQ429" s="47">
        <v>2</v>
      </c>
    </row>
    <row r="430" spans="35:43" ht="14.25">
      <c r="AI430" s="53">
        <v>27</v>
      </c>
      <c r="AJ430" s="111" t="s">
        <v>71</v>
      </c>
      <c r="AK430" s="112" t="str">
        <f t="shared" si="67"/>
        <v>сЮИА низк. активность , вес 27 кг</v>
      </c>
      <c r="AL430" s="54">
        <f t="shared" si="68"/>
        <v>324</v>
      </c>
      <c r="AM430" s="54">
        <v>1</v>
      </c>
      <c r="AO430" s="47">
        <v>500</v>
      </c>
      <c r="AP430" s="47">
        <v>2</v>
      </c>
      <c r="AQ430" s="47">
        <v>2</v>
      </c>
    </row>
    <row r="431" spans="35:43" ht="14.25">
      <c r="AI431" s="53">
        <v>28</v>
      </c>
      <c r="AJ431" s="111" t="s">
        <v>71</v>
      </c>
      <c r="AK431" s="112" t="str">
        <f t="shared" si="67"/>
        <v>сЮИА низк. активность , вес 28 кг</v>
      </c>
      <c r="AL431" s="54">
        <f t="shared" si="68"/>
        <v>336</v>
      </c>
      <c r="AM431" s="54">
        <v>1</v>
      </c>
      <c r="AO431" s="108">
        <v>501</v>
      </c>
      <c r="AP431" s="47">
        <v>2</v>
      </c>
      <c r="AQ431" s="47">
        <v>2</v>
      </c>
    </row>
    <row r="432" spans="35:43" ht="14.25">
      <c r="AI432" s="53">
        <v>29</v>
      </c>
      <c r="AJ432" s="111" t="s">
        <v>71</v>
      </c>
      <c r="AK432" s="112" t="str">
        <f t="shared" si="67"/>
        <v>сЮИА низк. активность , вес 29 кг</v>
      </c>
      <c r="AL432" s="54">
        <f t="shared" si="68"/>
        <v>348</v>
      </c>
      <c r="AM432" s="54">
        <v>1</v>
      </c>
      <c r="AO432" s="108">
        <v>502</v>
      </c>
      <c r="AP432" s="47">
        <v>2</v>
      </c>
      <c r="AQ432" s="47">
        <v>2</v>
      </c>
    </row>
    <row r="433" spans="35:43" ht="14.25">
      <c r="AI433" s="53">
        <v>30</v>
      </c>
      <c r="AJ433" s="111" t="s">
        <v>71</v>
      </c>
      <c r="AK433" s="112" t="str">
        <f t="shared" si="67"/>
        <v>сЮИА низк. активность , вес 30 кг</v>
      </c>
      <c r="AL433" s="54">
        <f aca="true" t="shared" si="69" ref="AL433:AL496">8*AI433</f>
        <v>240</v>
      </c>
      <c r="AM433" s="54">
        <v>1</v>
      </c>
      <c r="AO433" s="47">
        <v>503</v>
      </c>
      <c r="AP433" s="47">
        <v>2</v>
      </c>
      <c r="AQ433" s="47">
        <v>2</v>
      </c>
    </row>
    <row r="434" spans="35:43" ht="14.25">
      <c r="AI434" s="53">
        <v>31</v>
      </c>
      <c r="AJ434" s="111" t="s">
        <v>71</v>
      </c>
      <c r="AK434" s="112" t="str">
        <f t="shared" si="67"/>
        <v>сЮИА низк. активность , вес 31 кг</v>
      </c>
      <c r="AL434" s="54">
        <f t="shared" si="69"/>
        <v>248</v>
      </c>
      <c r="AM434" s="54">
        <v>1</v>
      </c>
      <c r="AO434" s="109">
        <v>504</v>
      </c>
      <c r="AP434" s="47">
        <v>2</v>
      </c>
      <c r="AQ434" s="47">
        <v>2</v>
      </c>
    </row>
    <row r="435" spans="35:43" ht="14.25">
      <c r="AI435" s="53">
        <v>32</v>
      </c>
      <c r="AJ435" s="111" t="s">
        <v>71</v>
      </c>
      <c r="AK435" s="112" t="str">
        <f t="shared" si="67"/>
        <v>сЮИА низк. активность , вес 32 кг</v>
      </c>
      <c r="AL435" s="54">
        <f t="shared" si="69"/>
        <v>256</v>
      </c>
      <c r="AM435" s="54">
        <v>1</v>
      </c>
      <c r="AO435" s="108">
        <v>505</v>
      </c>
      <c r="AP435" s="47">
        <v>2</v>
      </c>
      <c r="AQ435" s="47">
        <v>2</v>
      </c>
    </row>
    <row r="436" spans="35:43" ht="14.25">
      <c r="AI436" s="53">
        <v>33</v>
      </c>
      <c r="AJ436" s="111" t="s">
        <v>71</v>
      </c>
      <c r="AK436" s="112" t="str">
        <f t="shared" si="67"/>
        <v>сЮИА низк. активность , вес 33 кг</v>
      </c>
      <c r="AL436" s="54">
        <f t="shared" si="69"/>
        <v>264</v>
      </c>
      <c r="AM436" s="54">
        <v>1</v>
      </c>
      <c r="AO436" s="47">
        <v>506</v>
      </c>
      <c r="AP436" s="47">
        <v>2</v>
      </c>
      <c r="AQ436" s="47">
        <v>2</v>
      </c>
    </row>
    <row r="437" spans="35:43" ht="14.25">
      <c r="AI437" s="53">
        <v>34</v>
      </c>
      <c r="AJ437" s="111" t="s">
        <v>71</v>
      </c>
      <c r="AK437" s="112" t="str">
        <f t="shared" si="67"/>
        <v>сЮИА низк. активность , вес 34 кг</v>
      </c>
      <c r="AL437" s="54">
        <f t="shared" si="69"/>
        <v>272</v>
      </c>
      <c r="AM437" s="54">
        <v>1</v>
      </c>
      <c r="AO437" s="108">
        <v>507</v>
      </c>
      <c r="AP437" s="47">
        <v>2</v>
      </c>
      <c r="AQ437" s="47">
        <v>2</v>
      </c>
    </row>
    <row r="438" spans="35:43" ht="14.25">
      <c r="AI438" s="53">
        <v>35</v>
      </c>
      <c r="AJ438" s="111" t="s">
        <v>71</v>
      </c>
      <c r="AK438" s="112" t="str">
        <f t="shared" si="67"/>
        <v>сЮИА низк. активность , вес 35 кг</v>
      </c>
      <c r="AL438" s="54">
        <f t="shared" si="69"/>
        <v>280</v>
      </c>
      <c r="AM438" s="54">
        <v>1</v>
      </c>
      <c r="AO438" s="108">
        <v>508</v>
      </c>
      <c r="AP438" s="47">
        <v>2</v>
      </c>
      <c r="AQ438" s="47">
        <v>2</v>
      </c>
    </row>
    <row r="439" spans="35:43" ht="14.25">
      <c r="AI439" s="53">
        <v>36</v>
      </c>
      <c r="AJ439" s="111" t="s">
        <v>71</v>
      </c>
      <c r="AK439" s="112" t="str">
        <f t="shared" si="67"/>
        <v>сЮИА низк. активность , вес 36 кг</v>
      </c>
      <c r="AL439" s="54">
        <f t="shared" si="69"/>
        <v>288</v>
      </c>
      <c r="AM439" s="54">
        <v>1</v>
      </c>
      <c r="AO439" s="47">
        <v>509</v>
      </c>
      <c r="AP439" s="47">
        <v>2</v>
      </c>
      <c r="AQ439" s="47">
        <v>2</v>
      </c>
    </row>
    <row r="440" spans="35:43" ht="14.25">
      <c r="AI440" s="53">
        <v>37</v>
      </c>
      <c r="AJ440" s="111" t="s">
        <v>71</v>
      </c>
      <c r="AK440" s="112" t="str">
        <f t="shared" si="67"/>
        <v>сЮИА низк. активность , вес 37 кг</v>
      </c>
      <c r="AL440" s="54">
        <f t="shared" si="69"/>
        <v>296</v>
      </c>
      <c r="AM440" s="54">
        <v>1</v>
      </c>
      <c r="AO440" s="108">
        <v>510</v>
      </c>
      <c r="AP440" s="47">
        <v>2</v>
      </c>
      <c r="AQ440" s="47">
        <v>2</v>
      </c>
    </row>
    <row r="441" spans="35:43" ht="14.25">
      <c r="AI441" s="53">
        <v>38</v>
      </c>
      <c r="AJ441" s="111" t="s">
        <v>71</v>
      </c>
      <c r="AK441" s="112" t="str">
        <f t="shared" si="67"/>
        <v>сЮИА низк. активность , вес 38 кг</v>
      </c>
      <c r="AL441" s="54">
        <f t="shared" si="69"/>
        <v>304</v>
      </c>
      <c r="AM441" s="54">
        <v>1</v>
      </c>
      <c r="AO441" s="108">
        <v>511</v>
      </c>
      <c r="AP441" s="47">
        <v>2</v>
      </c>
      <c r="AQ441" s="47">
        <v>2</v>
      </c>
    </row>
    <row r="442" spans="35:43" ht="14.25">
      <c r="AI442" s="53">
        <v>39</v>
      </c>
      <c r="AJ442" s="111" t="s">
        <v>71</v>
      </c>
      <c r="AK442" s="112" t="str">
        <f t="shared" si="67"/>
        <v>сЮИА низк. активность , вес 39 кг</v>
      </c>
      <c r="AL442" s="54">
        <f t="shared" si="69"/>
        <v>312</v>
      </c>
      <c r="AM442" s="54">
        <v>1</v>
      </c>
      <c r="AO442" s="110">
        <v>512</v>
      </c>
      <c r="AP442" s="47">
        <v>2</v>
      </c>
      <c r="AQ442" s="47">
        <v>2</v>
      </c>
    </row>
    <row r="443" spans="35:43" ht="14.25">
      <c r="AI443" s="53">
        <v>40</v>
      </c>
      <c r="AJ443" s="111" t="s">
        <v>71</v>
      </c>
      <c r="AK443" s="112" t="str">
        <f t="shared" si="67"/>
        <v>сЮИА низк. активность , вес 40 кг</v>
      </c>
      <c r="AL443" s="54">
        <f t="shared" si="69"/>
        <v>320</v>
      </c>
      <c r="AM443" s="54">
        <v>1</v>
      </c>
      <c r="AO443" s="108">
        <v>513</v>
      </c>
      <c r="AP443" s="47">
        <v>2</v>
      </c>
      <c r="AQ443" s="47">
        <v>2</v>
      </c>
    </row>
    <row r="444" spans="35:43" ht="14.25">
      <c r="AI444" s="53">
        <v>41</v>
      </c>
      <c r="AJ444" s="111" t="s">
        <v>71</v>
      </c>
      <c r="AK444" s="112" t="str">
        <f t="shared" si="67"/>
        <v>сЮИА низк. активность , вес 41 кг</v>
      </c>
      <c r="AL444" s="54">
        <f t="shared" si="69"/>
        <v>328</v>
      </c>
      <c r="AM444" s="54">
        <v>1</v>
      </c>
      <c r="AO444" s="108">
        <v>514</v>
      </c>
      <c r="AP444" s="47">
        <v>2</v>
      </c>
      <c r="AQ444" s="47">
        <v>2</v>
      </c>
    </row>
    <row r="445" spans="35:43" ht="14.25">
      <c r="AI445" s="53">
        <v>42</v>
      </c>
      <c r="AJ445" s="111" t="s">
        <v>71</v>
      </c>
      <c r="AK445" s="112" t="str">
        <f t="shared" si="67"/>
        <v>сЮИА низк. активность , вес 42 кг</v>
      </c>
      <c r="AL445" s="54">
        <f t="shared" si="69"/>
        <v>336</v>
      </c>
      <c r="AM445" s="54">
        <v>1</v>
      </c>
      <c r="AO445" s="47">
        <v>515</v>
      </c>
      <c r="AP445" s="47">
        <v>2</v>
      </c>
      <c r="AQ445" s="47">
        <v>2</v>
      </c>
    </row>
    <row r="446" spans="35:43" ht="14.25">
      <c r="AI446" s="53">
        <v>43</v>
      </c>
      <c r="AJ446" s="111" t="s">
        <v>71</v>
      </c>
      <c r="AK446" s="112" t="str">
        <f t="shared" si="67"/>
        <v>сЮИА низк. активность , вес 43 кг</v>
      </c>
      <c r="AL446" s="54">
        <f t="shared" si="69"/>
        <v>344</v>
      </c>
      <c r="AM446" s="54">
        <v>1</v>
      </c>
      <c r="AO446" s="108">
        <v>516</v>
      </c>
      <c r="AP446" s="47">
        <v>2</v>
      </c>
      <c r="AQ446" s="47">
        <v>2</v>
      </c>
    </row>
    <row r="447" spans="35:43" ht="14.25">
      <c r="AI447" s="53">
        <v>44</v>
      </c>
      <c r="AJ447" s="111" t="s">
        <v>71</v>
      </c>
      <c r="AK447" s="112" t="str">
        <f t="shared" si="67"/>
        <v>сЮИА низк. активность , вес 44 кг</v>
      </c>
      <c r="AL447" s="54">
        <f t="shared" si="69"/>
        <v>352</v>
      </c>
      <c r="AM447" s="54">
        <v>1</v>
      </c>
      <c r="AO447" s="108">
        <v>517</v>
      </c>
      <c r="AP447" s="47">
        <v>2</v>
      </c>
      <c r="AQ447" s="47">
        <v>2</v>
      </c>
    </row>
    <row r="448" spans="35:43" ht="14.25">
      <c r="AI448" s="53">
        <v>45</v>
      </c>
      <c r="AJ448" s="111" t="s">
        <v>71</v>
      </c>
      <c r="AK448" s="112" t="str">
        <f t="shared" si="67"/>
        <v>сЮИА низк. активность , вес 45 кг</v>
      </c>
      <c r="AL448" s="54">
        <f t="shared" si="69"/>
        <v>360</v>
      </c>
      <c r="AM448" s="54">
        <v>1</v>
      </c>
      <c r="AO448" s="47">
        <v>518</v>
      </c>
      <c r="AP448" s="47">
        <v>2</v>
      </c>
      <c r="AQ448" s="47">
        <v>2</v>
      </c>
    </row>
    <row r="449" spans="35:43" ht="14.25">
      <c r="AI449" s="53">
        <v>46</v>
      </c>
      <c r="AJ449" s="111" t="s">
        <v>71</v>
      </c>
      <c r="AK449" s="112" t="str">
        <f t="shared" si="67"/>
        <v>сЮИА низк. активность , вес 46 кг</v>
      </c>
      <c r="AL449" s="54">
        <f t="shared" si="69"/>
        <v>368</v>
      </c>
      <c r="AM449" s="54">
        <v>1</v>
      </c>
      <c r="AO449" s="108">
        <v>519</v>
      </c>
      <c r="AP449" s="47">
        <v>2</v>
      </c>
      <c r="AQ449" s="47">
        <v>2</v>
      </c>
    </row>
    <row r="450" spans="35:43" ht="14.25">
      <c r="AI450" s="53">
        <v>47</v>
      </c>
      <c r="AJ450" s="111" t="s">
        <v>71</v>
      </c>
      <c r="AK450" s="112" t="str">
        <f t="shared" si="67"/>
        <v>сЮИА низк. активность , вес 47 кг</v>
      </c>
      <c r="AL450" s="54">
        <f t="shared" si="69"/>
        <v>376</v>
      </c>
      <c r="AM450" s="54">
        <v>1</v>
      </c>
      <c r="AO450" s="109">
        <v>520</v>
      </c>
      <c r="AP450" s="47">
        <v>2</v>
      </c>
      <c r="AQ450" s="47">
        <v>2</v>
      </c>
    </row>
    <row r="451" spans="35:43" ht="14.25">
      <c r="AI451" s="53">
        <v>48</v>
      </c>
      <c r="AJ451" s="111" t="s">
        <v>71</v>
      </c>
      <c r="AK451" s="112" t="str">
        <f t="shared" si="67"/>
        <v>сЮИА низк. активность , вес 48 кг</v>
      </c>
      <c r="AL451" s="54">
        <f t="shared" si="69"/>
        <v>384</v>
      </c>
      <c r="AM451" s="54">
        <v>1</v>
      </c>
      <c r="AO451" s="47">
        <v>521</v>
      </c>
      <c r="AP451" s="47">
        <v>2</v>
      </c>
      <c r="AQ451" s="47">
        <v>2</v>
      </c>
    </row>
    <row r="452" spans="35:43" ht="14.25">
      <c r="AI452" s="53">
        <v>49</v>
      </c>
      <c r="AJ452" s="111" t="s">
        <v>71</v>
      </c>
      <c r="AK452" s="112" t="str">
        <f t="shared" si="67"/>
        <v>сЮИА низк. активность , вес 49 кг</v>
      </c>
      <c r="AL452" s="54">
        <f t="shared" si="69"/>
        <v>392</v>
      </c>
      <c r="AM452" s="54">
        <v>1</v>
      </c>
      <c r="AO452" s="108">
        <v>522</v>
      </c>
      <c r="AP452" s="47">
        <v>2</v>
      </c>
      <c r="AQ452" s="47">
        <v>2</v>
      </c>
    </row>
    <row r="453" spans="35:43" ht="14.25">
      <c r="AI453" s="53">
        <v>50</v>
      </c>
      <c r="AJ453" s="111" t="s">
        <v>71</v>
      </c>
      <c r="AK453" s="112" t="str">
        <f t="shared" si="67"/>
        <v>сЮИА низк. активность , вес 50 кг</v>
      </c>
      <c r="AL453" s="54">
        <f t="shared" si="69"/>
        <v>400</v>
      </c>
      <c r="AM453" s="54">
        <v>1</v>
      </c>
      <c r="AO453" s="108">
        <v>523</v>
      </c>
      <c r="AP453" s="47">
        <v>2</v>
      </c>
      <c r="AQ453" s="47">
        <v>2</v>
      </c>
    </row>
    <row r="454" spans="35:43" ht="14.25">
      <c r="AI454" s="53">
        <v>51</v>
      </c>
      <c r="AJ454" s="111" t="s">
        <v>71</v>
      </c>
      <c r="AK454" s="112" t="str">
        <f t="shared" si="67"/>
        <v>сЮИА низк. активность , вес 51 кг</v>
      </c>
      <c r="AL454" s="54">
        <f t="shared" si="69"/>
        <v>408</v>
      </c>
      <c r="AM454" s="54">
        <v>1</v>
      </c>
      <c r="AO454" s="47">
        <v>524</v>
      </c>
      <c r="AP454" s="47">
        <v>2</v>
      </c>
      <c r="AQ454" s="47">
        <v>2</v>
      </c>
    </row>
    <row r="455" spans="35:43" ht="14.25">
      <c r="AI455" s="53">
        <v>52</v>
      </c>
      <c r="AJ455" s="111" t="s">
        <v>71</v>
      </c>
      <c r="AK455" s="112" t="str">
        <f t="shared" si="67"/>
        <v>сЮИА низк. активность , вес 52 кг</v>
      </c>
      <c r="AL455" s="54">
        <f t="shared" si="69"/>
        <v>416</v>
      </c>
      <c r="AM455" s="54">
        <v>1</v>
      </c>
      <c r="AO455" s="108">
        <v>525</v>
      </c>
      <c r="AP455" s="47">
        <v>2</v>
      </c>
      <c r="AQ455" s="47">
        <v>2</v>
      </c>
    </row>
    <row r="456" spans="35:43" ht="14.25">
      <c r="AI456" s="53">
        <v>53</v>
      </c>
      <c r="AJ456" s="111" t="s">
        <v>71</v>
      </c>
      <c r="AK456" s="112" t="str">
        <f t="shared" si="67"/>
        <v>сЮИА низк. активность , вес 53 кг</v>
      </c>
      <c r="AL456" s="54">
        <f t="shared" si="69"/>
        <v>424</v>
      </c>
      <c r="AM456" s="54">
        <v>1</v>
      </c>
      <c r="AO456" s="108">
        <v>526</v>
      </c>
      <c r="AP456" s="47">
        <v>2</v>
      </c>
      <c r="AQ456" s="47">
        <v>2</v>
      </c>
    </row>
    <row r="457" spans="35:43" ht="14.25">
      <c r="AI457" s="53">
        <v>54</v>
      </c>
      <c r="AJ457" s="111" t="s">
        <v>71</v>
      </c>
      <c r="AK457" s="112" t="str">
        <f t="shared" si="67"/>
        <v>сЮИА низк. активность , вес 54 кг</v>
      </c>
      <c r="AL457" s="54">
        <f t="shared" si="69"/>
        <v>432</v>
      </c>
      <c r="AM457" s="54">
        <v>1</v>
      </c>
      <c r="AO457" s="47">
        <v>527</v>
      </c>
      <c r="AP457" s="47">
        <v>2</v>
      </c>
      <c r="AQ457" s="47">
        <v>2</v>
      </c>
    </row>
    <row r="458" spans="35:43" ht="14.25">
      <c r="AI458" s="53">
        <v>55</v>
      </c>
      <c r="AJ458" s="111" t="s">
        <v>71</v>
      </c>
      <c r="AK458" s="112" t="str">
        <f t="shared" si="67"/>
        <v>сЮИА низк. активность , вес 55 кг</v>
      </c>
      <c r="AL458" s="54">
        <f t="shared" si="69"/>
        <v>440</v>
      </c>
      <c r="AM458" s="54">
        <v>1</v>
      </c>
      <c r="AO458" s="109">
        <v>528</v>
      </c>
      <c r="AP458" s="47">
        <v>2</v>
      </c>
      <c r="AQ458" s="47">
        <v>2</v>
      </c>
    </row>
    <row r="459" spans="35:43" ht="14.25">
      <c r="AI459" s="53">
        <v>56</v>
      </c>
      <c r="AJ459" s="111" t="s">
        <v>71</v>
      </c>
      <c r="AK459" s="112" t="str">
        <f t="shared" si="67"/>
        <v>сЮИА низк. активность , вес 56 кг</v>
      </c>
      <c r="AL459" s="54">
        <f t="shared" si="69"/>
        <v>448</v>
      </c>
      <c r="AM459" s="54">
        <v>1</v>
      </c>
      <c r="AO459" s="108">
        <v>529</v>
      </c>
      <c r="AP459" s="47">
        <v>2</v>
      </c>
      <c r="AQ459" s="47">
        <v>2</v>
      </c>
    </row>
    <row r="460" spans="35:43" ht="14.25">
      <c r="AI460" s="53">
        <v>57</v>
      </c>
      <c r="AJ460" s="111" t="s">
        <v>71</v>
      </c>
      <c r="AK460" s="112" t="str">
        <f t="shared" si="67"/>
        <v>сЮИА низк. активность , вес 57 кг</v>
      </c>
      <c r="AL460" s="54">
        <f t="shared" si="69"/>
        <v>456</v>
      </c>
      <c r="AM460" s="54">
        <v>1</v>
      </c>
      <c r="AO460" s="47">
        <v>530</v>
      </c>
      <c r="AP460" s="47">
        <v>2</v>
      </c>
      <c r="AQ460" s="47">
        <v>2</v>
      </c>
    </row>
    <row r="461" spans="35:43" ht="14.25">
      <c r="AI461" s="53">
        <v>58</v>
      </c>
      <c r="AJ461" s="111" t="s">
        <v>71</v>
      </c>
      <c r="AK461" s="112" t="str">
        <f t="shared" si="67"/>
        <v>сЮИА низк. активность , вес 58 кг</v>
      </c>
      <c r="AL461" s="54">
        <f t="shared" si="69"/>
        <v>464</v>
      </c>
      <c r="AM461" s="54">
        <v>1</v>
      </c>
      <c r="AO461" s="108">
        <v>531</v>
      </c>
      <c r="AP461" s="47">
        <v>2</v>
      </c>
      <c r="AQ461" s="47">
        <v>2</v>
      </c>
    </row>
    <row r="462" spans="35:43" ht="14.25">
      <c r="AI462" s="53">
        <v>59</v>
      </c>
      <c r="AJ462" s="111" t="s">
        <v>71</v>
      </c>
      <c r="AK462" s="112" t="str">
        <f t="shared" si="67"/>
        <v>сЮИА низк. активность , вес 59 кг</v>
      </c>
      <c r="AL462" s="54">
        <f t="shared" si="69"/>
        <v>472</v>
      </c>
      <c r="AM462" s="54">
        <v>1</v>
      </c>
      <c r="AO462" s="108">
        <v>532</v>
      </c>
      <c r="AP462" s="47">
        <v>2</v>
      </c>
      <c r="AQ462" s="47">
        <v>2</v>
      </c>
    </row>
    <row r="463" spans="35:43" ht="14.25">
      <c r="AI463" s="53">
        <v>60</v>
      </c>
      <c r="AJ463" s="111" t="s">
        <v>71</v>
      </c>
      <c r="AK463" s="112" t="str">
        <f t="shared" si="67"/>
        <v>сЮИА низк. активность , вес 60 кг</v>
      </c>
      <c r="AL463" s="54">
        <f t="shared" si="69"/>
        <v>480</v>
      </c>
      <c r="AM463" s="54">
        <v>1</v>
      </c>
      <c r="AO463" s="47">
        <v>533</v>
      </c>
      <c r="AP463" s="47">
        <v>2</v>
      </c>
      <c r="AQ463" s="47">
        <v>2</v>
      </c>
    </row>
    <row r="464" spans="35:43" ht="14.25">
      <c r="AI464" s="53">
        <v>61</v>
      </c>
      <c r="AJ464" s="111" t="s">
        <v>71</v>
      </c>
      <c r="AK464" s="112" t="str">
        <f t="shared" si="67"/>
        <v>сЮИА низк. активность , вес 61 кг</v>
      </c>
      <c r="AL464" s="54">
        <f t="shared" si="69"/>
        <v>488</v>
      </c>
      <c r="AM464" s="54">
        <v>1</v>
      </c>
      <c r="AO464" s="108">
        <v>534</v>
      </c>
      <c r="AP464" s="47">
        <v>2</v>
      </c>
      <c r="AQ464" s="47">
        <v>2</v>
      </c>
    </row>
    <row r="465" spans="35:43" ht="14.25">
      <c r="AI465" s="53">
        <v>62</v>
      </c>
      <c r="AJ465" s="111" t="s">
        <v>71</v>
      </c>
      <c r="AK465" s="112" t="str">
        <f t="shared" si="67"/>
        <v>сЮИА низк. активность , вес 62 кг</v>
      </c>
      <c r="AL465" s="54">
        <f t="shared" si="69"/>
        <v>496</v>
      </c>
      <c r="AM465" s="54">
        <v>1</v>
      </c>
      <c r="AO465" s="108">
        <v>535</v>
      </c>
      <c r="AP465" s="47">
        <v>2</v>
      </c>
      <c r="AQ465" s="47">
        <v>2</v>
      </c>
    </row>
    <row r="466" spans="35:43" ht="14.25">
      <c r="AI466" s="53">
        <v>63</v>
      </c>
      <c r="AJ466" s="111" t="s">
        <v>71</v>
      </c>
      <c r="AK466" s="112" t="str">
        <f t="shared" si="67"/>
        <v>сЮИА низк. активность , вес 63 кг</v>
      </c>
      <c r="AL466" s="54">
        <f t="shared" si="69"/>
        <v>504</v>
      </c>
      <c r="AM466" s="54">
        <v>1</v>
      </c>
      <c r="AO466" s="110">
        <v>536</v>
      </c>
      <c r="AP466" s="47">
        <v>2</v>
      </c>
      <c r="AQ466" s="47">
        <v>2</v>
      </c>
    </row>
    <row r="467" spans="35:43" ht="14.25">
      <c r="AI467" s="53">
        <v>64</v>
      </c>
      <c r="AJ467" s="111" t="s">
        <v>71</v>
      </c>
      <c r="AK467" s="112" t="str">
        <f t="shared" si="67"/>
        <v>сЮИА низк. активность , вес 64 кг</v>
      </c>
      <c r="AL467" s="54">
        <f t="shared" si="69"/>
        <v>512</v>
      </c>
      <c r="AM467" s="54">
        <v>1</v>
      </c>
      <c r="AO467" s="108">
        <v>537</v>
      </c>
      <c r="AP467" s="47">
        <v>2</v>
      </c>
      <c r="AQ467" s="47">
        <v>2</v>
      </c>
    </row>
    <row r="468" spans="35:43" ht="14.25">
      <c r="AI468" s="53">
        <v>65</v>
      </c>
      <c r="AJ468" s="111" t="s">
        <v>71</v>
      </c>
      <c r="AK468" s="112" t="str">
        <f t="shared" si="67"/>
        <v>сЮИА низк. активность , вес 65 кг</v>
      </c>
      <c r="AL468" s="54">
        <f t="shared" si="69"/>
        <v>520</v>
      </c>
      <c r="AM468" s="54">
        <v>1</v>
      </c>
      <c r="AO468" s="108">
        <v>538</v>
      </c>
      <c r="AP468" s="47">
        <v>2</v>
      </c>
      <c r="AQ468" s="47">
        <v>2</v>
      </c>
    </row>
    <row r="469" spans="35:43" ht="14.25">
      <c r="AI469" s="53">
        <v>66</v>
      </c>
      <c r="AJ469" s="111" t="s">
        <v>71</v>
      </c>
      <c r="AK469" s="112" t="str">
        <f t="shared" si="67"/>
        <v>сЮИА низк. активность , вес 66 кг</v>
      </c>
      <c r="AL469" s="54">
        <f t="shared" si="69"/>
        <v>528</v>
      </c>
      <c r="AM469" s="54">
        <v>1</v>
      </c>
      <c r="AO469" s="47">
        <v>539</v>
      </c>
      <c r="AP469" s="47">
        <v>2</v>
      </c>
      <c r="AQ469" s="47">
        <v>2</v>
      </c>
    </row>
    <row r="470" spans="35:43" ht="14.25">
      <c r="AI470" s="53">
        <v>67</v>
      </c>
      <c r="AJ470" s="111" t="s">
        <v>71</v>
      </c>
      <c r="AK470" s="112" t="str">
        <f t="shared" si="67"/>
        <v>сЮИА низк. активность , вес 67 кг</v>
      </c>
      <c r="AL470" s="54">
        <f t="shared" si="69"/>
        <v>536</v>
      </c>
      <c r="AM470" s="54">
        <v>1</v>
      </c>
      <c r="AO470" s="108">
        <v>540</v>
      </c>
      <c r="AP470" s="47">
        <v>2</v>
      </c>
      <c r="AQ470" s="47">
        <v>2</v>
      </c>
    </row>
    <row r="471" spans="35:43" ht="14.25">
      <c r="AI471" s="53">
        <v>68</v>
      </c>
      <c r="AJ471" s="111" t="s">
        <v>71</v>
      </c>
      <c r="AK471" s="112" t="str">
        <f t="shared" si="67"/>
        <v>сЮИА низк. активность , вес 68 кг</v>
      </c>
      <c r="AL471" s="54">
        <f t="shared" si="69"/>
        <v>544</v>
      </c>
      <c r="AM471" s="54">
        <v>1</v>
      </c>
      <c r="AO471" s="108">
        <v>541</v>
      </c>
      <c r="AP471" s="47">
        <v>2</v>
      </c>
      <c r="AQ471" s="47">
        <v>2</v>
      </c>
    </row>
    <row r="472" spans="35:43" ht="14.25">
      <c r="AI472" s="53">
        <v>69</v>
      </c>
      <c r="AJ472" s="111" t="s">
        <v>71</v>
      </c>
      <c r="AK472" s="112" t="str">
        <f t="shared" si="67"/>
        <v>сЮИА низк. активность , вес 69 кг</v>
      </c>
      <c r="AL472" s="54">
        <f t="shared" si="69"/>
        <v>552</v>
      </c>
      <c r="AM472" s="54">
        <v>1</v>
      </c>
      <c r="AO472" s="47">
        <v>542</v>
      </c>
      <c r="AP472" s="47">
        <v>2</v>
      </c>
      <c r="AQ472" s="47">
        <v>2</v>
      </c>
    </row>
    <row r="473" spans="35:43" ht="14.25">
      <c r="AI473" s="53">
        <v>70</v>
      </c>
      <c r="AJ473" s="111" t="s">
        <v>71</v>
      </c>
      <c r="AK473" s="112" t="str">
        <f t="shared" si="67"/>
        <v>сЮИА низк. активность , вес 70 кг</v>
      </c>
      <c r="AL473" s="54">
        <f t="shared" si="69"/>
        <v>560</v>
      </c>
      <c r="AM473" s="54">
        <v>1</v>
      </c>
      <c r="AO473" s="108">
        <v>543</v>
      </c>
      <c r="AP473" s="47">
        <v>2</v>
      </c>
      <c r="AQ473" s="47">
        <v>2</v>
      </c>
    </row>
    <row r="474" spans="35:43" ht="14.25">
      <c r="AI474" s="53">
        <v>71</v>
      </c>
      <c r="AJ474" s="111" t="s">
        <v>71</v>
      </c>
      <c r="AK474" s="112" t="str">
        <f t="shared" si="67"/>
        <v>сЮИА низк. активность , вес 71 кг</v>
      </c>
      <c r="AL474" s="54">
        <f t="shared" si="69"/>
        <v>568</v>
      </c>
      <c r="AM474" s="54">
        <v>1</v>
      </c>
      <c r="AO474" s="109">
        <v>544</v>
      </c>
      <c r="AP474" s="47">
        <v>2</v>
      </c>
      <c r="AQ474" s="47">
        <v>2</v>
      </c>
    </row>
    <row r="475" spans="35:43" ht="14.25">
      <c r="AI475" s="53">
        <v>72</v>
      </c>
      <c r="AJ475" s="111" t="s">
        <v>71</v>
      </c>
      <c r="AK475" s="112" t="str">
        <f t="shared" si="67"/>
        <v>сЮИА низк. активность , вес 72 кг</v>
      </c>
      <c r="AL475" s="54">
        <f t="shared" si="69"/>
        <v>576</v>
      </c>
      <c r="AM475" s="54">
        <v>1</v>
      </c>
      <c r="AO475" s="47">
        <v>545</v>
      </c>
      <c r="AP475" s="47">
        <v>2</v>
      </c>
      <c r="AQ475" s="47">
        <v>2</v>
      </c>
    </row>
    <row r="476" spans="35:43" ht="14.25">
      <c r="AI476" s="53">
        <v>73</v>
      </c>
      <c r="AJ476" s="111" t="s">
        <v>71</v>
      </c>
      <c r="AK476" s="112" t="str">
        <f t="shared" si="67"/>
        <v>сЮИА низк. активность , вес 73 кг</v>
      </c>
      <c r="AL476" s="54">
        <f t="shared" si="69"/>
        <v>584</v>
      </c>
      <c r="AM476" s="54">
        <v>1</v>
      </c>
      <c r="AO476" s="108">
        <v>546</v>
      </c>
      <c r="AP476" s="47">
        <v>2</v>
      </c>
      <c r="AQ476" s="47">
        <v>2</v>
      </c>
    </row>
    <row r="477" spans="35:43" ht="14.25">
      <c r="AI477" s="53">
        <v>74</v>
      </c>
      <c r="AJ477" s="111" t="s">
        <v>71</v>
      </c>
      <c r="AK477" s="112" t="str">
        <f t="shared" si="67"/>
        <v>сЮИА низк. активность , вес 74 кг</v>
      </c>
      <c r="AL477" s="54">
        <f t="shared" si="69"/>
        <v>592</v>
      </c>
      <c r="AM477" s="54">
        <v>1</v>
      </c>
      <c r="AO477" s="108">
        <v>547</v>
      </c>
      <c r="AP477" s="47">
        <v>2</v>
      </c>
      <c r="AQ477" s="47">
        <v>2</v>
      </c>
    </row>
    <row r="478" spans="35:43" ht="14.25">
      <c r="AI478" s="53">
        <v>75</v>
      </c>
      <c r="AJ478" s="111" t="s">
        <v>71</v>
      </c>
      <c r="AK478" s="112" t="str">
        <f aca="true" t="shared" si="70" ref="AK478:AK514">CONCATENATE(AJ478," , вес ",AI478," кг")</f>
        <v>сЮИА низк. активность , вес 75 кг</v>
      </c>
      <c r="AL478" s="54">
        <f t="shared" si="69"/>
        <v>600</v>
      </c>
      <c r="AM478" s="54">
        <v>1</v>
      </c>
      <c r="AO478" s="47">
        <v>548</v>
      </c>
      <c r="AP478" s="47">
        <v>2</v>
      </c>
      <c r="AQ478" s="47">
        <v>2</v>
      </c>
    </row>
    <row r="479" spans="35:43" ht="14.25">
      <c r="AI479" s="53">
        <v>76</v>
      </c>
      <c r="AJ479" s="111" t="s">
        <v>71</v>
      </c>
      <c r="AK479" s="112" t="str">
        <f t="shared" si="70"/>
        <v>сЮИА низк. активность , вес 76 кг</v>
      </c>
      <c r="AL479" s="54">
        <f t="shared" si="69"/>
        <v>608</v>
      </c>
      <c r="AM479" s="54">
        <v>1</v>
      </c>
      <c r="AO479" s="108">
        <v>549</v>
      </c>
      <c r="AP479" s="47">
        <v>2</v>
      </c>
      <c r="AQ479" s="47">
        <v>2</v>
      </c>
    </row>
    <row r="480" spans="35:43" ht="14.25">
      <c r="AI480" s="53">
        <v>77</v>
      </c>
      <c r="AJ480" s="111" t="s">
        <v>71</v>
      </c>
      <c r="AK480" s="112" t="str">
        <f t="shared" si="70"/>
        <v>сЮИА низк. активность , вес 77 кг</v>
      </c>
      <c r="AL480" s="54">
        <f t="shared" si="69"/>
        <v>616</v>
      </c>
      <c r="AM480" s="54">
        <v>1</v>
      </c>
      <c r="AO480" s="108">
        <v>550</v>
      </c>
      <c r="AP480" s="47">
        <v>2</v>
      </c>
      <c r="AQ480" s="47">
        <v>2</v>
      </c>
    </row>
    <row r="481" spans="35:43" ht="14.25">
      <c r="AI481" s="53">
        <v>78</v>
      </c>
      <c r="AJ481" s="111" t="s">
        <v>71</v>
      </c>
      <c r="AK481" s="112" t="str">
        <f t="shared" si="70"/>
        <v>сЮИА низк. активность , вес 78 кг</v>
      </c>
      <c r="AL481" s="54">
        <f t="shared" si="69"/>
        <v>624</v>
      </c>
      <c r="AM481" s="54">
        <v>1</v>
      </c>
      <c r="AO481" s="47">
        <v>551</v>
      </c>
      <c r="AP481" s="47">
        <v>2</v>
      </c>
      <c r="AQ481" s="47">
        <v>2</v>
      </c>
    </row>
    <row r="482" spans="35:43" ht="14.25">
      <c r="AI482" s="53">
        <v>79</v>
      </c>
      <c r="AJ482" s="111" t="s">
        <v>71</v>
      </c>
      <c r="AK482" s="112" t="str">
        <f t="shared" si="70"/>
        <v>сЮИА низк. активность , вес 79 кг</v>
      </c>
      <c r="AL482" s="54">
        <f t="shared" si="69"/>
        <v>632</v>
      </c>
      <c r="AM482" s="54">
        <v>1</v>
      </c>
      <c r="AO482" s="109">
        <v>552</v>
      </c>
      <c r="AP482" s="47">
        <v>2</v>
      </c>
      <c r="AQ482" s="47">
        <v>2</v>
      </c>
    </row>
    <row r="483" spans="35:43" ht="14.25">
      <c r="AI483" s="53">
        <v>80</v>
      </c>
      <c r="AJ483" s="111" t="s">
        <v>71</v>
      </c>
      <c r="AK483" s="112" t="str">
        <f t="shared" si="70"/>
        <v>сЮИА низк. активность , вес 80 кг</v>
      </c>
      <c r="AL483" s="54">
        <f t="shared" si="69"/>
        <v>640</v>
      </c>
      <c r="AM483" s="54">
        <v>1</v>
      </c>
      <c r="AO483" s="108">
        <v>553</v>
      </c>
      <c r="AP483" s="47">
        <v>2</v>
      </c>
      <c r="AQ483" s="47">
        <v>2</v>
      </c>
    </row>
    <row r="484" spans="35:43" ht="14.25">
      <c r="AI484" s="53">
        <v>81</v>
      </c>
      <c r="AJ484" s="111" t="s">
        <v>71</v>
      </c>
      <c r="AK484" s="112" t="str">
        <f t="shared" si="70"/>
        <v>сЮИА низк. активность , вес 81 кг</v>
      </c>
      <c r="AL484" s="54">
        <f t="shared" si="69"/>
        <v>648</v>
      </c>
      <c r="AM484" s="54">
        <v>1</v>
      </c>
      <c r="AO484" s="47">
        <v>554</v>
      </c>
      <c r="AP484" s="47">
        <v>2</v>
      </c>
      <c r="AQ484" s="47">
        <v>2</v>
      </c>
    </row>
    <row r="485" spans="35:43" ht="14.25">
      <c r="AI485" s="53">
        <v>82</v>
      </c>
      <c r="AJ485" s="111" t="s">
        <v>71</v>
      </c>
      <c r="AK485" s="112" t="str">
        <f t="shared" si="70"/>
        <v>сЮИА низк. активность , вес 82 кг</v>
      </c>
      <c r="AL485" s="54">
        <f t="shared" si="69"/>
        <v>656</v>
      </c>
      <c r="AM485" s="54">
        <v>1</v>
      </c>
      <c r="AO485" s="108">
        <v>555</v>
      </c>
      <c r="AP485" s="47">
        <v>2</v>
      </c>
      <c r="AQ485" s="47">
        <v>2</v>
      </c>
    </row>
    <row r="486" spans="35:43" ht="14.25">
      <c r="AI486" s="53">
        <v>83</v>
      </c>
      <c r="AJ486" s="111" t="s">
        <v>71</v>
      </c>
      <c r="AK486" s="112" t="str">
        <f t="shared" si="70"/>
        <v>сЮИА низк. активность , вес 83 кг</v>
      </c>
      <c r="AL486" s="54">
        <f t="shared" si="69"/>
        <v>664</v>
      </c>
      <c r="AM486" s="54">
        <v>1</v>
      </c>
      <c r="AO486" s="108">
        <v>556</v>
      </c>
      <c r="AP486" s="47">
        <v>2</v>
      </c>
      <c r="AQ486" s="47">
        <v>2</v>
      </c>
    </row>
    <row r="487" spans="35:43" ht="14.25">
      <c r="AI487" s="53">
        <v>84</v>
      </c>
      <c r="AJ487" s="111" t="s">
        <v>71</v>
      </c>
      <c r="AK487" s="112" t="str">
        <f t="shared" si="70"/>
        <v>сЮИА низк. активность , вес 84 кг</v>
      </c>
      <c r="AL487" s="54">
        <f t="shared" si="69"/>
        <v>672</v>
      </c>
      <c r="AM487" s="54">
        <v>1</v>
      </c>
      <c r="AO487" s="47">
        <v>557</v>
      </c>
      <c r="AP487" s="47">
        <v>2</v>
      </c>
      <c r="AQ487" s="47">
        <v>2</v>
      </c>
    </row>
    <row r="488" spans="35:43" ht="14.25">
      <c r="AI488" s="53">
        <v>85</v>
      </c>
      <c r="AJ488" s="111" t="s">
        <v>71</v>
      </c>
      <c r="AK488" s="112" t="str">
        <f t="shared" si="70"/>
        <v>сЮИА низк. активность , вес 85 кг</v>
      </c>
      <c r="AL488" s="54">
        <f t="shared" si="69"/>
        <v>680</v>
      </c>
      <c r="AM488" s="54">
        <v>1</v>
      </c>
      <c r="AO488" s="108">
        <v>558</v>
      </c>
      <c r="AP488" s="47">
        <v>2</v>
      </c>
      <c r="AQ488" s="47">
        <v>2</v>
      </c>
    </row>
    <row r="489" spans="35:43" ht="14.25">
      <c r="AI489" s="53">
        <v>86</v>
      </c>
      <c r="AJ489" s="111" t="s">
        <v>71</v>
      </c>
      <c r="AK489" s="112" t="str">
        <f t="shared" si="70"/>
        <v>сЮИА низк. активность , вес 86 кг</v>
      </c>
      <c r="AL489" s="54">
        <f t="shared" si="69"/>
        <v>688</v>
      </c>
      <c r="AM489" s="54">
        <v>1</v>
      </c>
      <c r="AO489" s="108">
        <v>559</v>
      </c>
      <c r="AP489" s="47">
        <v>2</v>
      </c>
      <c r="AQ489" s="47">
        <v>2</v>
      </c>
    </row>
    <row r="490" spans="35:43" ht="14.25">
      <c r="AI490" s="53">
        <v>87</v>
      </c>
      <c r="AJ490" s="111" t="s">
        <v>71</v>
      </c>
      <c r="AK490" s="112" t="str">
        <f t="shared" si="70"/>
        <v>сЮИА низк. активность , вес 87 кг</v>
      </c>
      <c r="AL490" s="54">
        <f t="shared" si="69"/>
        <v>696</v>
      </c>
      <c r="AM490" s="54">
        <v>1</v>
      </c>
      <c r="AO490" s="110">
        <v>560</v>
      </c>
      <c r="AP490" s="47">
        <v>2</v>
      </c>
      <c r="AQ490" s="47">
        <v>2</v>
      </c>
    </row>
    <row r="491" spans="35:43" ht="14.25">
      <c r="AI491" s="53">
        <v>88</v>
      </c>
      <c r="AJ491" s="111" t="s">
        <v>71</v>
      </c>
      <c r="AK491" s="112" t="str">
        <f t="shared" si="70"/>
        <v>сЮИА низк. активность , вес 88 кг</v>
      </c>
      <c r="AL491" s="54">
        <f t="shared" si="69"/>
        <v>704</v>
      </c>
      <c r="AM491" s="54">
        <v>1</v>
      </c>
      <c r="AO491" s="108">
        <v>561</v>
      </c>
      <c r="AP491" s="47">
        <v>2</v>
      </c>
      <c r="AQ491" s="47">
        <v>2</v>
      </c>
    </row>
    <row r="492" spans="35:43" ht="14.25">
      <c r="AI492" s="53">
        <v>89</v>
      </c>
      <c r="AJ492" s="111" t="s">
        <v>71</v>
      </c>
      <c r="AK492" s="112" t="str">
        <f t="shared" si="70"/>
        <v>сЮИА низк. активность , вес 89 кг</v>
      </c>
      <c r="AL492" s="54">
        <f t="shared" si="69"/>
        <v>712</v>
      </c>
      <c r="AM492" s="54">
        <v>1</v>
      </c>
      <c r="AO492" s="108">
        <v>562</v>
      </c>
      <c r="AP492" s="47">
        <v>2</v>
      </c>
      <c r="AQ492" s="47">
        <v>2</v>
      </c>
    </row>
    <row r="493" spans="35:43" ht="14.25">
      <c r="AI493" s="53">
        <v>90</v>
      </c>
      <c r="AJ493" s="111" t="s">
        <v>71</v>
      </c>
      <c r="AK493" s="112" t="str">
        <f t="shared" si="70"/>
        <v>сЮИА низк. активность , вес 90 кг</v>
      </c>
      <c r="AL493" s="54">
        <f t="shared" si="69"/>
        <v>720</v>
      </c>
      <c r="AM493" s="54">
        <v>1</v>
      </c>
      <c r="AO493" s="47">
        <v>563</v>
      </c>
      <c r="AP493" s="47">
        <v>2</v>
      </c>
      <c r="AQ493" s="47">
        <v>2</v>
      </c>
    </row>
    <row r="494" spans="35:43" ht="14.25">
      <c r="AI494" s="53">
        <v>91</v>
      </c>
      <c r="AJ494" s="111" t="s">
        <v>71</v>
      </c>
      <c r="AK494" s="112" t="str">
        <f t="shared" si="70"/>
        <v>сЮИА низк. активность , вес 91 кг</v>
      </c>
      <c r="AL494" s="54">
        <f t="shared" si="69"/>
        <v>728</v>
      </c>
      <c r="AM494" s="54">
        <v>1</v>
      </c>
      <c r="AO494" s="108">
        <v>564</v>
      </c>
      <c r="AP494" s="47">
        <v>2</v>
      </c>
      <c r="AQ494" s="47">
        <v>2</v>
      </c>
    </row>
    <row r="495" spans="35:43" ht="14.25">
      <c r="AI495" s="53">
        <v>92</v>
      </c>
      <c r="AJ495" s="111" t="s">
        <v>71</v>
      </c>
      <c r="AK495" s="112" t="str">
        <f t="shared" si="70"/>
        <v>сЮИА низк. активность , вес 92 кг</v>
      </c>
      <c r="AL495" s="54">
        <f t="shared" si="69"/>
        <v>736</v>
      </c>
      <c r="AM495" s="54">
        <v>1</v>
      </c>
      <c r="AO495" s="108">
        <v>565</v>
      </c>
      <c r="AP495" s="47">
        <v>2</v>
      </c>
      <c r="AQ495" s="47">
        <v>2</v>
      </c>
    </row>
    <row r="496" spans="35:43" ht="14.25">
      <c r="AI496" s="53">
        <v>93</v>
      </c>
      <c r="AJ496" s="111" t="s">
        <v>71</v>
      </c>
      <c r="AK496" s="112" t="str">
        <f t="shared" si="70"/>
        <v>сЮИА низк. активность , вес 93 кг</v>
      </c>
      <c r="AL496" s="54">
        <f t="shared" si="69"/>
        <v>744</v>
      </c>
      <c r="AM496" s="54">
        <v>1</v>
      </c>
      <c r="AO496" s="47">
        <v>566</v>
      </c>
      <c r="AP496" s="47">
        <v>2</v>
      </c>
      <c r="AQ496" s="47">
        <v>2</v>
      </c>
    </row>
    <row r="497" spans="35:43" ht="14.25">
      <c r="AI497" s="53">
        <v>94</v>
      </c>
      <c r="AJ497" s="111" t="s">
        <v>71</v>
      </c>
      <c r="AK497" s="112" t="str">
        <f t="shared" si="70"/>
        <v>сЮИА низк. активность , вес 94 кг</v>
      </c>
      <c r="AL497" s="54">
        <f aca="true" t="shared" si="71" ref="AL497:AL503">8*AI497</f>
        <v>752</v>
      </c>
      <c r="AM497" s="54">
        <v>1</v>
      </c>
      <c r="AO497" s="108">
        <v>567</v>
      </c>
      <c r="AP497" s="47">
        <v>2</v>
      </c>
      <c r="AQ497" s="47">
        <v>2</v>
      </c>
    </row>
    <row r="498" spans="35:43" ht="14.25">
      <c r="AI498" s="53">
        <v>95</v>
      </c>
      <c r="AJ498" s="111" t="s">
        <v>71</v>
      </c>
      <c r="AK498" s="112" t="str">
        <f t="shared" si="70"/>
        <v>сЮИА низк. активность , вес 95 кг</v>
      </c>
      <c r="AL498" s="54">
        <f t="shared" si="71"/>
        <v>760</v>
      </c>
      <c r="AM498" s="54">
        <v>1</v>
      </c>
      <c r="AO498" s="109">
        <v>568</v>
      </c>
      <c r="AP498" s="47">
        <v>0</v>
      </c>
      <c r="AQ498" s="47">
        <v>3</v>
      </c>
    </row>
    <row r="499" spans="35:43" ht="14.25">
      <c r="AI499" s="53">
        <v>96</v>
      </c>
      <c r="AJ499" s="111" t="s">
        <v>71</v>
      </c>
      <c r="AK499" s="112" t="str">
        <f t="shared" si="70"/>
        <v>сЮИА низк. активность , вес 96 кг</v>
      </c>
      <c r="AL499" s="54">
        <f t="shared" si="71"/>
        <v>768</v>
      </c>
      <c r="AM499" s="54">
        <v>1</v>
      </c>
      <c r="AO499" s="47">
        <v>569</v>
      </c>
      <c r="AP499" s="47">
        <v>0</v>
      </c>
      <c r="AQ499" s="47">
        <v>3</v>
      </c>
    </row>
    <row r="500" spans="35:43" ht="14.25">
      <c r="AI500" s="53">
        <v>97</v>
      </c>
      <c r="AJ500" s="111" t="s">
        <v>71</v>
      </c>
      <c r="AK500" s="112" t="str">
        <f t="shared" si="70"/>
        <v>сЮИА низк. активность , вес 97 кг</v>
      </c>
      <c r="AL500" s="54">
        <f t="shared" si="71"/>
        <v>776</v>
      </c>
      <c r="AM500" s="54">
        <v>1</v>
      </c>
      <c r="AO500" s="108">
        <v>570</v>
      </c>
      <c r="AP500" s="47">
        <v>0</v>
      </c>
      <c r="AQ500" s="47">
        <v>3</v>
      </c>
    </row>
    <row r="501" spans="35:43" ht="14.25">
      <c r="AI501" s="53">
        <v>98</v>
      </c>
      <c r="AJ501" s="111" t="s">
        <v>71</v>
      </c>
      <c r="AK501" s="112" t="str">
        <f t="shared" si="70"/>
        <v>сЮИА низк. активность , вес 98 кг</v>
      </c>
      <c r="AL501" s="54">
        <f t="shared" si="71"/>
        <v>784</v>
      </c>
      <c r="AM501" s="54">
        <v>1</v>
      </c>
      <c r="AO501" s="108">
        <v>571</v>
      </c>
      <c r="AP501" s="47">
        <v>0</v>
      </c>
      <c r="AQ501" s="47">
        <v>3</v>
      </c>
    </row>
    <row r="502" spans="35:43" ht="14.25">
      <c r="AI502" s="53">
        <v>99</v>
      </c>
      <c r="AJ502" s="111" t="s">
        <v>71</v>
      </c>
      <c r="AK502" s="112" t="str">
        <f t="shared" si="70"/>
        <v>сЮИА низк. активность , вес 99 кг</v>
      </c>
      <c r="AL502" s="54">
        <f t="shared" si="71"/>
        <v>792</v>
      </c>
      <c r="AM502" s="54">
        <v>1</v>
      </c>
      <c r="AO502" s="47">
        <v>572</v>
      </c>
      <c r="AP502" s="47">
        <v>0</v>
      </c>
      <c r="AQ502" s="47">
        <v>3</v>
      </c>
    </row>
    <row r="503" spans="35:43" ht="14.25">
      <c r="AI503" s="53">
        <v>100</v>
      </c>
      <c r="AJ503" s="111" t="s">
        <v>71</v>
      </c>
      <c r="AK503" s="112" t="str">
        <f t="shared" si="70"/>
        <v>сЮИА низк. активность , вес 100 кг</v>
      </c>
      <c r="AL503" s="54">
        <f t="shared" si="71"/>
        <v>800</v>
      </c>
      <c r="AM503" s="54">
        <v>1</v>
      </c>
      <c r="AO503" s="108">
        <v>573</v>
      </c>
      <c r="AP503" s="47">
        <v>0</v>
      </c>
      <c r="AQ503" s="47">
        <v>3</v>
      </c>
    </row>
    <row r="504" spans="35:43" ht="14.25">
      <c r="AI504" s="53">
        <v>101</v>
      </c>
      <c r="AJ504" s="111" t="s">
        <v>71</v>
      </c>
      <c r="AK504" s="112" t="str">
        <f t="shared" si="70"/>
        <v>сЮИА низк. активность , вес 101 кг</v>
      </c>
      <c r="AL504" s="54">
        <v>800</v>
      </c>
      <c r="AM504" s="54">
        <v>1</v>
      </c>
      <c r="AO504" s="108">
        <v>574</v>
      </c>
      <c r="AP504" s="47">
        <v>0</v>
      </c>
      <c r="AQ504" s="47">
        <v>3</v>
      </c>
    </row>
    <row r="505" spans="35:43" ht="14.25">
      <c r="AI505" s="53">
        <v>102</v>
      </c>
      <c r="AJ505" s="111" t="s">
        <v>71</v>
      </c>
      <c r="AK505" s="112" t="str">
        <f t="shared" si="70"/>
        <v>сЮИА низк. активность , вес 102 кг</v>
      </c>
      <c r="AL505" s="54">
        <v>800</v>
      </c>
      <c r="AM505" s="54">
        <v>1</v>
      </c>
      <c r="AO505" s="47">
        <v>575</v>
      </c>
      <c r="AP505" s="47">
        <v>0</v>
      </c>
      <c r="AQ505" s="47">
        <v>3</v>
      </c>
    </row>
    <row r="506" spans="35:43" ht="14.25">
      <c r="AI506" s="53">
        <v>103</v>
      </c>
      <c r="AJ506" s="111" t="s">
        <v>71</v>
      </c>
      <c r="AK506" s="112" t="str">
        <f t="shared" si="70"/>
        <v>сЮИА низк. активность , вес 103 кг</v>
      </c>
      <c r="AL506" s="54">
        <v>800</v>
      </c>
      <c r="AM506" s="54">
        <v>1</v>
      </c>
      <c r="AO506" s="109">
        <v>576</v>
      </c>
      <c r="AP506" s="47">
        <v>0</v>
      </c>
      <c r="AQ506" s="47">
        <v>3</v>
      </c>
    </row>
    <row r="507" spans="35:43" ht="14.25">
      <c r="AI507" s="53">
        <v>104</v>
      </c>
      <c r="AJ507" s="111" t="s">
        <v>71</v>
      </c>
      <c r="AK507" s="112" t="str">
        <f t="shared" si="70"/>
        <v>сЮИА низк. активность , вес 104 кг</v>
      </c>
      <c r="AL507" s="54">
        <v>800</v>
      </c>
      <c r="AM507" s="54">
        <v>1</v>
      </c>
      <c r="AO507" s="108">
        <v>577</v>
      </c>
      <c r="AP507" s="47">
        <v>0</v>
      </c>
      <c r="AQ507" s="47">
        <v>3</v>
      </c>
    </row>
    <row r="508" spans="35:43" ht="14.25">
      <c r="AI508" s="53">
        <v>105</v>
      </c>
      <c r="AJ508" s="111" t="s">
        <v>71</v>
      </c>
      <c r="AK508" s="112" t="str">
        <f t="shared" si="70"/>
        <v>сЮИА низк. активность , вес 105 кг</v>
      </c>
      <c r="AL508" s="54">
        <v>800</v>
      </c>
      <c r="AM508" s="54">
        <v>1</v>
      </c>
      <c r="AO508" s="47">
        <v>578</v>
      </c>
      <c r="AP508" s="47">
        <v>0</v>
      </c>
      <c r="AQ508" s="47">
        <v>3</v>
      </c>
    </row>
    <row r="509" spans="35:43" ht="14.25">
      <c r="AI509" s="53">
        <v>106</v>
      </c>
      <c r="AJ509" s="111" t="s">
        <v>71</v>
      </c>
      <c r="AK509" s="112" t="str">
        <f t="shared" si="70"/>
        <v>сЮИА низк. активность , вес 106 кг</v>
      </c>
      <c r="AL509" s="54">
        <v>800</v>
      </c>
      <c r="AM509" s="54">
        <v>1</v>
      </c>
      <c r="AO509" s="108">
        <v>579</v>
      </c>
      <c r="AP509" s="47">
        <v>0</v>
      </c>
      <c r="AQ509" s="47">
        <v>3</v>
      </c>
    </row>
    <row r="510" spans="35:43" ht="14.25">
      <c r="AI510" s="53">
        <v>107</v>
      </c>
      <c r="AJ510" s="111" t="s">
        <v>71</v>
      </c>
      <c r="AK510" s="112" t="str">
        <f t="shared" si="70"/>
        <v>сЮИА низк. активность , вес 107 кг</v>
      </c>
      <c r="AL510" s="54">
        <v>800</v>
      </c>
      <c r="AM510" s="54">
        <v>1</v>
      </c>
      <c r="AO510" s="108">
        <v>580</v>
      </c>
      <c r="AP510" s="47">
        <v>0</v>
      </c>
      <c r="AQ510" s="47">
        <v>3</v>
      </c>
    </row>
    <row r="511" spans="35:43" ht="14.25">
      <c r="AI511" s="53">
        <v>108</v>
      </c>
      <c r="AJ511" s="111" t="s">
        <v>71</v>
      </c>
      <c r="AK511" s="112" t="str">
        <f t="shared" si="70"/>
        <v>сЮИА низк. активность , вес 108 кг</v>
      </c>
      <c r="AL511" s="54">
        <v>800</v>
      </c>
      <c r="AM511" s="54">
        <v>1</v>
      </c>
      <c r="AO511" s="47">
        <v>581</v>
      </c>
      <c r="AP511" s="47">
        <v>0</v>
      </c>
      <c r="AQ511" s="47">
        <v>3</v>
      </c>
    </row>
    <row r="512" spans="35:43" ht="14.25">
      <c r="AI512" s="53">
        <v>109</v>
      </c>
      <c r="AJ512" s="111" t="s">
        <v>71</v>
      </c>
      <c r="AK512" s="112" t="str">
        <f t="shared" si="70"/>
        <v>сЮИА низк. активность , вес 109 кг</v>
      </c>
      <c r="AL512" s="54">
        <v>800</v>
      </c>
      <c r="AM512" s="54">
        <v>1</v>
      </c>
      <c r="AO512" s="108">
        <v>582</v>
      </c>
      <c r="AP512" s="47">
        <v>0</v>
      </c>
      <c r="AQ512" s="47">
        <v>3</v>
      </c>
    </row>
    <row r="513" spans="35:43" ht="14.25">
      <c r="AI513" s="53">
        <v>110</v>
      </c>
      <c r="AJ513" s="111" t="s">
        <v>71</v>
      </c>
      <c r="AK513" s="112" t="str">
        <f t="shared" si="70"/>
        <v>сЮИА низк. активность , вес 110 кг</v>
      </c>
      <c r="AL513" s="54">
        <v>800</v>
      </c>
      <c r="AM513" s="54">
        <v>1</v>
      </c>
      <c r="AO513" s="108">
        <v>583</v>
      </c>
      <c r="AP513" s="47">
        <v>0</v>
      </c>
      <c r="AQ513" s="47">
        <v>3</v>
      </c>
    </row>
    <row r="514" spans="35:43" ht="14.25">
      <c r="AI514" s="53">
        <v>10</v>
      </c>
      <c r="AJ514" s="111" t="s">
        <v>72</v>
      </c>
      <c r="AK514" s="112" t="str">
        <f t="shared" si="70"/>
        <v>сЮИА ремиссия , вес 10 кг</v>
      </c>
      <c r="AO514" s="110">
        <v>584</v>
      </c>
      <c r="AP514" s="47">
        <v>0</v>
      </c>
      <c r="AQ514" s="47">
        <v>3</v>
      </c>
    </row>
    <row r="515" spans="35:43" ht="14.25">
      <c r="AI515" s="53">
        <v>11</v>
      </c>
      <c r="AJ515" s="111" t="s">
        <v>72</v>
      </c>
      <c r="AK515" s="112" t="str">
        <f aca="true" t="shared" si="72" ref="AK515:AK578">CONCATENATE(AJ515," , вес ",AI515," кг")</f>
        <v>сЮИА ремиссия , вес 11 кг</v>
      </c>
      <c r="AL515" s="54">
        <f>12*AI515</f>
        <v>132</v>
      </c>
      <c r="AM515" s="114">
        <v>0.5</v>
      </c>
      <c r="AO515" s="108">
        <v>585</v>
      </c>
      <c r="AP515" s="47">
        <v>0</v>
      </c>
      <c r="AQ515" s="47">
        <v>3</v>
      </c>
    </row>
    <row r="516" spans="35:43" ht="14.25">
      <c r="AI516" s="53">
        <v>12</v>
      </c>
      <c r="AJ516" s="111" t="s">
        <v>72</v>
      </c>
      <c r="AK516" s="112" t="str">
        <f t="shared" si="72"/>
        <v>сЮИА ремиссия , вес 12 кг</v>
      </c>
      <c r="AL516" s="54">
        <f aca="true" t="shared" si="73" ref="AL516:AL534">12*AI516</f>
        <v>144</v>
      </c>
      <c r="AM516" s="114">
        <v>0.5</v>
      </c>
      <c r="AO516" s="108">
        <v>586</v>
      </c>
      <c r="AP516" s="47">
        <v>0</v>
      </c>
      <c r="AQ516" s="47">
        <v>3</v>
      </c>
    </row>
    <row r="517" spans="35:43" ht="14.25">
      <c r="AI517" s="53">
        <v>13</v>
      </c>
      <c r="AJ517" s="111" t="s">
        <v>72</v>
      </c>
      <c r="AK517" s="112" t="str">
        <f t="shared" si="72"/>
        <v>сЮИА ремиссия , вес 13 кг</v>
      </c>
      <c r="AL517" s="54">
        <f t="shared" si="73"/>
        <v>156</v>
      </c>
      <c r="AM517" s="114">
        <v>0.5</v>
      </c>
      <c r="AO517" s="47">
        <v>587</v>
      </c>
      <c r="AP517" s="47">
        <v>0</v>
      </c>
      <c r="AQ517" s="47">
        <v>3</v>
      </c>
    </row>
    <row r="518" spans="35:43" ht="14.25">
      <c r="AI518" s="53">
        <v>14</v>
      </c>
      <c r="AJ518" s="111" t="s">
        <v>72</v>
      </c>
      <c r="AK518" s="112" t="str">
        <f t="shared" si="72"/>
        <v>сЮИА ремиссия , вес 14 кг</v>
      </c>
      <c r="AL518" s="54">
        <f t="shared" si="73"/>
        <v>168</v>
      </c>
      <c r="AM518" s="114">
        <v>0.5</v>
      </c>
      <c r="AO518" s="108">
        <v>588</v>
      </c>
      <c r="AP518" s="47">
        <v>0</v>
      </c>
      <c r="AQ518" s="47">
        <v>3</v>
      </c>
    </row>
    <row r="519" spans="35:43" ht="14.25">
      <c r="AI519" s="53">
        <v>15</v>
      </c>
      <c r="AJ519" s="111" t="s">
        <v>72</v>
      </c>
      <c r="AK519" s="112" t="str">
        <f t="shared" si="72"/>
        <v>сЮИА ремиссия , вес 15 кг</v>
      </c>
      <c r="AL519" s="54">
        <f t="shared" si="73"/>
        <v>180</v>
      </c>
      <c r="AM519" s="114">
        <v>0.5</v>
      </c>
      <c r="AO519" s="108">
        <v>589</v>
      </c>
      <c r="AP519" s="47">
        <v>0</v>
      </c>
      <c r="AQ519" s="47">
        <v>3</v>
      </c>
    </row>
    <row r="520" spans="35:43" ht="14.25">
      <c r="AI520" s="53">
        <v>16</v>
      </c>
      <c r="AJ520" s="111" t="s">
        <v>72</v>
      </c>
      <c r="AK520" s="112" t="str">
        <f t="shared" si="72"/>
        <v>сЮИА ремиссия , вес 16 кг</v>
      </c>
      <c r="AL520" s="54">
        <f t="shared" si="73"/>
        <v>192</v>
      </c>
      <c r="AM520" s="114">
        <v>0.5</v>
      </c>
      <c r="AO520" s="47">
        <v>590</v>
      </c>
      <c r="AP520" s="47">
        <v>0</v>
      </c>
      <c r="AQ520" s="47">
        <v>3</v>
      </c>
    </row>
    <row r="521" spans="35:43" ht="14.25">
      <c r="AI521" s="53">
        <v>17</v>
      </c>
      <c r="AJ521" s="111" t="s">
        <v>72</v>
      </c>
      <c r="AK521" s="112" t="str">
        <f t="shared" si="72"/>
        <v>сЮИА ремиссия , вес 17 кг</v>
      </c>
      <c r="AL521" s="54">
        <f t="shared" si="73"/>
        <v>204</v>
      </c>
      <c r="AM521" s="114">
        <v>0.5</v>
      </c>
      <c r="AO521" s="108">
        <v>591</v>
      </c>
      <c r="AP521" s="47">
        <v>0</v>
      </c>
      <c r="AQ521" s="47">
        <v>3</v>
      </c>
    </row>
    <row r="522" spans="35:43" ht="14.25">
      <c r="AI522" s="53">
        <v>18</v>
      </c>
      <c r="AJ522" s="111" t="s">
        <v>72</v>
      </c>
      <c r="AK522" s="112" t="str">
        <f t="shared" si="72"/>
        <v>сЮИА ремиссия , вес 18 кг</v>
      </c>
      <c r="AL522" s="54">
        <f t="shared" si="73"/>
        <v>216</v>
      </c>
      <c r="AM522" s="114">
        <v>0.5</v>
      </c>
      <c r="AO522" s="109">
        <v>592</v>
      </c>
      <c r="AP522" s="47">
        <v>0</v>
      </c>
      <c r="AQ522" s="47">
        <v>3</v>
      </c>
    </row>
    <row r="523" spans="35:43" ht="14.25">
      <c r="AI523" s="53">
        <v>19</v>
      </c>
      <c r="AJ523" s="111" t="s">
        <v>72</v>
      </c>
      <c r="AK523" s="112" t="str">
        <f t="shared" si="72"/>
        <v>сЮИА ремиссия , вес 19 кг</v>
      </c>
      <c r="AL523" s="54">
        <f t="shared" si="73"/>
        <v>228</v>
      </c>
      <c r="AM523" s="114">
        <v>0.5</v>
      </c>
      <c r="AO523" s="47">
        <v>593</v>
      </c>
      <c r="AP523" s="47">
        <v>0</v>
      </c>
      <c r="AQ523" s="47">
        <v>3</v>
      </c>
    </row>
    <row r="524" spans="35:43" ht="14.25">
      <c r="AI524" s="53">
        <v>20</v>
      </c>
      <c r="AJ524" s="111" t="s">
        <v>72</v>
      </c>
      <c r="AK524" s="112" t="str">
        <f t="shared" si="72"/>
        <v>сЮИА ремиссия , вес 20 кг</v>
      </c>
      <c r="AL524" s="54">
        <f t="shared" si="73"/>
        <v>240</v>
      </c>
      <c r="AM524" s="114">
        <v>0.5</v>
      </c>
      <c r="AO524" s="108">
        <v>594</v>
      </c>
      <c r="AP524" s="47">
        <v>0</v>
      </c>
      <c r="AQ524" s="47">
        <v>3</v>
      </c>
    </row>
    <row r="525" spans="35:43" ht="14.25">
      <c r="AI525" s="53">
        <v>21</v>
      </c>
      <c r="AJ525" s="111" t="s">
        <v>72</v>
      </c>
      <c r="AK525" s="112" t="str">
        <f t="shared" si="72"/>
        <v>сЮИА ремиссия , вес 21 кг</v>
      </c>
      <c r="AL525" s="54">
        <f t="shared" si="73"/>
        <v>252</v>
      </c>
      <c r="AM525" s="114">
        <v>0.5</v>
      </c>
      <c r="AO525" s="108">
        <v>595</v>
      </c>
      <c r="AP525" s="47">
        <v>0</v>
      </c>
      <c r="AQ525" s="47">
        <v>3</v>
      </c>
    </row>
    <row r="526" spans="35:43" ht="14.25">
      <c r="AI526" s="53">
        <v>22</v>
      </c>
      <c r="AJ526" s="111" t="s">
        <v>72</v>
      </c>
      <c r="AK526" s="112" t="str">
        <f t="shared" si="72"/>
        <v>сЮИА ремиссия , вес 22 кг</v>
      </c>
      <c r="AL526" s="54">
        <f t="shared" si="73"/>
        <v>264</v>
      </c>
      <c r="AM526" s="114">
        <v>0.5</v>
      </c>
      <c r="AO526" s="47">
        <v>596</v>
      </c>
      <c r="AP526" s="47">
        <v>0</v>
      </c>
      <c r="AQ526" s="47">
        <v>3</v>
      </c>
    </row>
    <row r="527" spans="35:43" ht="14.25">
      <c r="AI527" s="53">
        <v>23</v>
      </c>
      <c r="AJ527" s="111" t="s">
        <v>72</v>
      </c>
      <c r="AK527" s="112" t="str">
        <f t="shared" si="72"/>
        <v>сЮИА ремиссия , вес 23 кг</v>
      </c>
      <c r="AL527" s="54">
        <f t="shared" si="73"/>
        <v>276</v>
      </c>
      <c r="AM527" s="114">
        <v>0.5</v>
      </c>
      <c r="AO527" s="108">
        <v>597</v>
      </c>
      <c r="AP527" s="47">
        <v>0</v>
      </c>
      <c r="AQ527" s="47">
        <v>3</v>
      </c>
    </row>
    <row r="528" spans="35:43" ht="14.25">
      <c r="AI528" s="53">
        <v>24</v>
      </c>
      <c r="AJ528" s="111" t="s">
        <v>72</v>
      </c>
      <c r="AK528" s="112" t="str">
        <f t="shared" si="72"/>
        <v>сЮИА ремиссия , вес 24 кг</v>
      </c>
      <c r="AL528" s="54">
        <f t="shared" si="73"/>
        <v>288</v>
      </c>
      <c r="AM528" s="114">
        <v>0.5</v>
      </c>
      <c r="AO528" s="108">
        <v>598</v>
      </c>
      <c r="AP528" s="47">
        <v>0</v>
      </c>
      <c r="AQ528" s="47">
        <v>3</v>
      </c>
    </row>
    <row r="529" spans="35:43" ht="14.25">
      <c r="AI529" s="53">
        <v>25</v>
      </c>
      <c r="AJ529" s="111" t="s">
        <v>72</v>
      </c>
      <c r="AK529" s="112" t="str">
        <f t="shared" si="72"/>
        <v>сЮИА ремиссия , вес 25 кг</v>
      </c>
      <c r="AL529" s="54">
        <f t="shared" si="73"/>
        <v>300</v>
      </c>
      <c r="AM529" s="114">
        <v>0.5</v>
      </c>
      <c r="AO529" s="47">
        <v>599</v>
      </c>
      <c r="AP529" s="47">
        <v>0</v>
      </c>
      <c r="AQ529" s="47">
        <v>3</v>
      </c>
    </row>
    <row r="530" spans="35:43" ht="14.25">
      <c r="AI530" s="53">
        <v>26</v>
      </c>
      <c r="AJ530" s="111" t="s">
        <v>72</v>
      </c>
      <c r="AK530" s="112" t="str">
        <f t="shared" si="72"/>
        <v>сЮИА ремиссия , вес 26 кг</v>
      </c>
      <c r="AL530" s="54">
        <f t="shared" si="73"/>
        <v>312</v>
      </c>
      <c r="AM530" s="114">
        <v>0.5</v>
      </c>
      <c r="AO530" s="109">
        <v>600</v>
      </c>
      <c r="AP530" s="47">
        <v>0</v>
      </c>
      <c r="AQ530" s="47">
        <v>3</v>
      </c>
    </row>
    <row r="531" spans="35:43" ht="14.25">
      <c r="AI531" s="53">
        <v>27</v>
      </c>
      <c r="AJ531" s="111" t="s">
        <v>72</v>
      </c>
      <c r="AK531" s="112" t="str">
        <f t="shared" si="72"/>
        <v>сЮИА ремиссия , вес 27 кг</v>
      </c>
      <c r="AL531" s="54">
        <f t="shared" si="73"/>
        <v>324</v>
      </c>
      <c r="AM531" s="114">
        <v>0.5</v>
      </c>
      <c r="AO531" s="108">
        <v>601</v>
      </c>
      <c r="AP531" s="47">
        <v>0</v>
      </c>
      <c r="AQ531" s="47">
        <v>3</v>
      </c>
    </row>
    <row r="532" spans="35:43" ht="14.25">
      <c r="AI532" s="53">
        <v>28</v>
      </c>
      <c r="AJ532" s="111" t="s">
        <v>72</v>
      </c>
      <c r="AK532" s="112" t="str">
        <f t="shared" si="72"/>
        <v>сЮИА ремиссия , вес 28 кг</v>
      </c>
      <c r="AL532" s="54">
        <f t="shared" si="73"/>
        <v>336</v>
      </c>
      <c r="AM532" s="114">
        <v>0.5</v>
      </c>
      <c r="AO532" s="47">
        <v>602</v>
      </c>
      <c r="AP532" s="47">
        <v>0</v>
      </c>
      <c r="AQ532" s="47">
        <v>3</v>
      </c>
    </row>
    <row r="533" spans="35:43" ht="14.25">
      <c r="AI533" s="53">
        <v>29</v>
      </c>
      <c r="AJ533" s="111" t="s">
        <v>72</v>
      </c>
      <c r="AK533" s="112" t="str">
        <f t="shared" si="72"/>
        <v>сЮИА ремиссия , вес 29 кг</v>
      </c>
      <c r="AL533" s="54">
        <f t="shared" si="73"/>
        <v>348</v>
      </c>
      <c r="AM533" s="114">
        <v>0.5</v>
      </c>
      <c r="AO533" s="108">
        <v>603</v>
      </c>
      <c r="AP533" s="47">
        <v>0</v>
      </c>
      <c r="AQ533" s="47">
        <v>3</v>
      </c>
    </row>
    <row r="534" spans="35:43" ht="14.25">
      <c r="AI534" s="53">
        <v>30</v>
      </c>
      <c r="AJ534" s="111" t="s">
        <v>72</v>
      </c>
      <c r="AK534" s="112" t="str">
        <f t="shared" si="72"/>
        <v>сЮИА ремиссия , вес 30 кг</v>
      </c>
      <c r="AL534" s="54">
        <f t="shared" si="73"/>
        <v>360</v>
      </c>
      <c r="AM534" s="114">
        <v>0.5</v>
      </c>
      <c r="AO534" s="108">
        <v>604</v>
      </c>
      <c r="AP534" s="47">
        <v>0</v>
      </c>
      <c r="AQ534" s="47">
        <v>3</v>
      </c>
    </row>
    <row r="535" spans="35:43" ht="14.25">
      <c r="AI535" s="53">
        <v>31</v>
      </c>
      <c r="AJ535" s="111" t="s">
        <v>72</v>
      </c>
      <c r="AK535" s="112" t="str">
        <f t="shared" si="72"/>
        <v>сЮИА ремиссия , вес 31 кг</v>
      </c>
      <c r="AL535" s="54">
        <f aca="true" t="shared" si="74" ref="AL535:AL598">8*AI535</f>
        <v>248</v>
      </c>
      <c r="AM535" s="114">
        <v>0.5</v>
      </c>
      <c r="AO535" s="47">
        <v>605</v>
      </c>
      <c r="AP535" s="47">
        <v>0</v>
      </c>
      <c r="AQ535" s="47">
        <v>3</v>
      </c>
    </row>
    <row r="536" spans="35:43" ht="14.25">
      <c r="AI536" s="53">
        <v>32</v>
      </c>
      <c r="AJ536" s="111" t="s">
        <v>72</v>
      </c>
      <c r="AK536" s="112" t="str">
        <f t="shared" si="72"/>
        <v>сЮИА ремиссия , вес 32 кг</v>
      </c>
      <c r="AL536" s="54">
        <f t="shared" si="74"/>
        <v>256</v>
      </c>
      <c r="AM536" s="114">
        <v>0.5</v>
      </c>
      <c r="AO536" s="108">
        <v>606</v>
      </c>
      <c r="AP536" s="47">
        <v>0</v>
      </c>
      <c r="AQ536" s="47">
        <v>3</v>
      </c>
    </row>
    <row r="537" spans="35:43" ht="14.25">
      <c r="AI537" s="53">
        <v>33</v>
      </c>
      <c r="AJ537" s="111" t="s">
        <v>72</v>
      </c>
      <c r="AK537" s="112" t="str">
        <f t="shared" si="72"/>
        <v>сЮИА ремиссия , вес 33 кг</v>
      </c>
      <c r="AL537" s="54">
        <f t="shared" si="74"/>
        <v>264</v>
      </c>
      <c r="AM537" s="114">
        <v>0.5</v>
      </c>
      <c r="AO537" s="108">
        <v>607</v>
      </c>
      <c r="AP537" s="47">
        <v>0</v>
      </c>
      <c r="AQ537" s="47">
        <v>3</v>
      </c>
    </row>
    <row r="538" spans="35:43" ht="14.25">
      <c r="AI538" s="53">
        <v>34</v>
      </c>
      <c r="AJ538" s="111" t="s">
        <v>72</v>
      </c>
      <c r="AK538" s="112" t="str">
        <f t="shared" si="72"/>
        <v>сЮИА ремиссия , вес 34 кг</v>
      </c>
      <c r="AL538" s="54">
        <f t="shared" si="74"/>
        <v>272</v>
      </c>
      <c r="AM538" s="114">
        <v>0.5</v>
      </c>
      <c r="AO538" s="110">
        <v>608</v>
      </c>
      <c r="AP538" s="47">
        <v>3</v>
      </c>
      <c r="AQ538" s="47">
        <v>2</v>
      </c>
    </row>
    <row r="539" spans="35:43" ht="14.25">
      <c r="AI539" s="53">
        <v>35</v>
      </c>
      <c r="AJ539" s="111" t="s">
        <v>72</v>
      </c>
      <c r="AK539" s="112" t="str">
        <f t="shared" si="72"/>
        <v>сЮИА ремиссия , вес 35 кг</v>
      </c>
      <c r="AL539" s="54">
        <f t="shared" si="74"/>
        <v>280</v>
      </c>
      <c r="AM539" s="114">
        <v>0.5</v>
      </c>
      <c r="AO539" s="108">
        <v>609</v>
      </c>
      <c r="AP539" s="47">
        <v>3</v>
      </c>
      <c r="AQ539" s="47">
        <v>2</v>
      </c>
    </row>
    <row r="540" spans="35:43" ht="14.25">
      <c r="AI540" s="53">
        <v>36</v>
      </c>
      <c r="AJ540" s="111" t="s">
        <v>72</v>
      </c>
      <c r="AK540" s="112" t="str">
        <f t="shared" si="72"/>
        <v>сЮИА ремиссия , вес 36 кг</v>
      </c>
      <c r="AL540" s="54">
        <f t="shared" si="74"/>
        <v>288</v>
      </c>
      <c r="AM540" s="114">
        <v>0.5</v>
      </c>
      <c r="AO540" s="108">
        <v>610</v>
      </c>
      <c r="AP540" s="47">
        <v>3</v>
      </c>
      <c r="AQ540" s="47">
        <v>2</v>
      </c>
    </row>
    <row r="541" spans="35:43" ht="14.25">
      <c r="AI541" s="53">
        <v>37</v>
      </c>
      <c r="AJ541" s="111" t="s">
        <v>72</v>
      </c>
      <c r="AK541" s="112" t="str">
        <f t="shared" si="72"/>
        <v>сЮИА ремиссия , вес 37 кг</v>
      </c>
      <c r="AL541" s="54">
        <f t="shared" si="74"/>
        <v>296</v>
      </c>
      <c r="AM541" s="114">
        <v>0.5</v>
      </c>
      <c r="AO541" s="47">
        <v>611</v>
      </c>
      <c r="AP541" s="47">
        <v>3</v>
      </c>
      <c r="AQ541" s="47">
        <v>2</v>
      </c>
    </row>
    <row r="542" spans="35:43" ht="14.25">
      <c r="AI542" s="53">
        <v>38</v>
      </c>
      <c r="AJ542" s="111" t="s">
        <v>72</v>
      </c>
      <c r="AK542" s="112" t="str">
        <f t="shared" si="72"/>
        <v>сЮИА ремиссия , вес 38 кг</v>
      </c>
      <c r="AL542" s="54">
        <f t="shared" si="74"/>
        <v>304</v>
      </c>
      <c r="AM542" s="114">
        <v>0.5</v>
      </c>
      <c r="AO542" s="108">
        <v>612</v>
      </c>
      <c r="AP542" s="47">
        <v>3</v>
      </c>
      <c r="AQ542" s="47">
        <v>2</v>
      </c>
    </row>
    <row r="543" spans="35:43" ht="14.25">
      <c r="AI543" s="53">
        <v>39</v>
      </c>
      <c r="AJ543" s="111" t="s">
        <v>72</v>
      </c>
      <c r="AK543" s="112" t="str">
        <f t="shared" si="72"/>
        <v>сЮИА ремиссия , вес 39 кг</v>
      </c>
      <c r="AL543" s="54">
        <f t="shared" si="74"/>
        <v>312</v>
      </c>
      <c r="AM543" s="114">
        <v>0.5</v>
      </c>
      <c r="AO543" s="108">
        <v>613</v>
      </c>
      <c r="AP543" s="47">
        <v>3</v>
      </c>
      <c r="AQ543" s="47">
        <v>2</v>
      </c>
    </row>
    <row r="544" spans="35:43" ht="14.25">
      <c r="AI544" s="53">
        <v>40</v>
      </c>
      <c r="AJ544" s="111" t="s">
        <v>72</v>
      </c>
      <c r="AK544" s="112" t="str">
        <f t="shared" si="72"/>
        <v>сЮИА ремиссия , вес 40 кг</v>
      </c>
      <c r="AL544" s="54">
        <f t="shared" si="74"/>
        <v>320</v>
      </c>
      <c r="AM544" s="114">
        <v>0.5</v>
      </c>
      <c r="AO544" s="47">
        <v>614</v>
      </c>
      <c r="AP544" s="47">
        <v>3</v>
      </c>
      <c r="AQ544" s="47">
        <v>2</v>
      </c>
    </row>
    <row r="545" spans="35:43" ht="14.25">
      <c r="AI545" s="53">
        <v>41</v>
      </c>
      <c r="AJ545" s="111" t="s">
        <v>72</v>
      </c>
      <c r="AK545" s="112" t="str">
        <f t="shared" si="72"/>
        <v>сЮИА ремиссия , вес 41 кг</v>
      </c>
      <c r="AL545" s="54">
        <f t="shared" si="74"/>
        <v>328</v>
      </c>
      <c r="AM545" s="114">
        <v>0.5</v>
      </c>
      <c r="AO545" s="108">
        <v>615</v>
      </c>
      <c r="AP545" s="47">
        <v>3</v>
      </c>
      <c r="AQ545" s="47">
        <v>2</v>
      </c>
    </row>
    <row r="546" spans="35:43" ht="14.25">
      <c r="AI546" s="53">
        <v>42</v>
      </c>
      <c r="AJ546" s="111" t="s">
        <v>72</v>
      </c>
      <c r="AK546" s="112" t="str">
        <f t="shared" si="72"/>
        <v>сЮИА ремиссия , вес 42 кг</v>
      </c>
      <c r="AL546" s="54">
        <f t="shared" si="74"/>
        <v>336</v>
      </c>
      <c r="AM546" s="114">
        <v>0.5</v>
      </c>
      <c r="AO546" s="109">
        <v>616</v>
      </c>
      <c r="AP546" s="47">
        <v>3</v>
      </c>
      <c r="AQ546" s="47">
        <v>2</v>
      </c>
    </row>
    <row r="547" spans="35:43" ht="14.25">
      <c r="AI547" s="53">
        <v>43</v>
      </c>
      <c r="AJ547" s="111" t="s">
        <v>72</v>
      </c>
      <c r="AK547" s="112" t="str">
        <f t="shared" si="72"/>
        <v>сЮИА ремиссия , вес 43 кг</v>
      </c>
      <c r="AL547" s="54">
        <f t="shared" si="74"/>
        <v>344</v>
      </c>
      <c r="AM547" s="114">
        <v>0.5</v>
      </c>
      <c r="AO547" s="47">
        <v>617</v>
      </c>
      <c r="AP547" s="47">
        <v>3</v>
      </c>
      <c r="AQ547" s="47">
        <v>2</v>
      </c>
    </row>
    <row r="548" spans="35:43" ht="14.25">
      <c r="AI548" s="53">
        <v>44</v>
      </c>
      <c r="AJ548" s="111" t="s">
        <v>72</v>
      </c>
      <c r="AK548" s="112" t="str">
        <f t="shared" si="72"/>
        <v>сЮИА ремиссия , вес 44 кг</v>
      </c>
      <c r="AL548" s="54">
        <f t="shared" si="74"/>
        <v>352</v>
      </c>
      <c r="AM548" s="114">
        <v>0.5</v>
      </c>
      <c r="AO548" s="108">
        <v>618</v>
      </c>
      <c r="AP548" s="47">
        <v>3</v>
      </c>
      <c r="AQ548" s="47">
        <v>2</v>
      </c>
    </row>
    <row r="549" spans="35:43" ht="14.25">
      <c r="AI549" s="53">
        <v>45</v>
      </c>
      <c r="AJ549" s="111" t="s">
        <v>72</v>
      </c>
      <c r="AK549" s="112" t="str">
        <f t="shared" si="72"/>
        <v>сЮИА ремиссия , вес 45 кг</v>
      </c>
      <c r="AL549" s="54">
        <f t="shared" si="74"/>
        <v>360</v>
      </c>
      <c r="AM549" s="114">
        <v>0.5</v>
      </c>
      <c r="AO549" s="108">
        <v>619</v>
      </c>
      <c r="AP549" s="47">
        <v>3</v>
      </c>
      <c r="AQ549" s="47">
        <v>2</v>
      </c>
    </row>
    <row r="550" spans="35:43" ht="14.25">
      <c r="AI550" s="53">
        <v>46</v>
      </c>
      <c r="AJ550" s="111" t="s">
        <v>72</v>
      </c>
      <c r="AK550" s="112" t="str">
        <f t="shared" si="72"/>
        <v>сЮИА ремиссия , вес 46 кг</v>
      </c>
      <c r="AL550" s="54">
        <f t="shared" si="74"/>
        <v>368</v>
      </c>
      <c r="AM550" s="114">
        <v>0.5</v>
      </c>
      <c r="AO550" s="47">
        <v>620</v>
      </c>
      <c r="AP550" s="47">
        <v>3</v>
      </c>
      <c r="AQ550" s="47">
        <v>2</v>
      </c>
    </row>
    <row r="551" spans="35:43" ht="14.25">
      <c r="AI551" s="53">
        <v>47</v>
      </c>
      <c r="AJ551" s="111" t="s">
        <v>72</v>
      </c>
      <c r="AK551" s="112" t="str">
        <f t="shared" si="72"/>
        <v>сЮИА ремиссия , вес 47 кг</v>
      </c>
      <c r="AL551" s="54">
        <f t="shared" si="74"/>
        <v>376</v>
      </c>
      <c r="AM551" s="114">
        <v>0.5</v>
      </c>
      <c r="AO551" s="108">
        <v>621</v>
      </c>
      <c r="AP551" s="47">
        <v>3</v>
      </c>
      <c r="AQ551" s="47">
        <v>2</v>
      </c>
    </row>
    <row r="552" spans="35:43" ht="14.25">
      <c r="AI552" s="53">
        <v>48</v>
      </c>
      <c r="AJ552" s="111" t="s">
        <v>72</v>
      </c>
      <c r="AK552" s="112" t="str">
        <f t="shared" si="72"/>
        <v>сЮИА ремиссия , вес 48 кг</v>
      </c>
      <c r="AL552" s="54">
        <f t="shared" si="74"/>
        <v>384</v>
      </c>
      <c r="AM552" s="114">
        <v>0.5</v>
      </c>
      <c r="AO552" s="108">
        <v>622</v>
      </c>
      <c r="AP552" s="47">
        <v>3</v>
      </c>
      <c r="AQ552" s="47">
        <v>2</v>
      </c>
    </row>
    <row r="553" spans="35:43" ht="14.25">
      <c r="AI553" s="53">
        <v>49</v>
      </c>
      <c r="AJ553" s="111" t="s">
        <v>72</v>
      </c>
      <c r="AK553" s="112" t="str">
        <f t="shared" si="72"/>
        <v>сЮИА ремиссия , вес 49 кг</v>
      </c>
      <c r="AL553" s="54">
        <f t="shared" si="74"/>
        <v>392</v>
      </c>
      <c r="AM553" s="114">
        <v>0.5</v>
      </c>
      <c r="AO553" s="47">
        <v>623</v>
      </c>
      <c r="AP553" s="47">
        <v>3</v>
      </c>
      <c r="AQ553" s="47">
        <v>2</v>
      </c>
    </row>
    <row r="554" spans="35:43" ht="14.25">
      <c r="AI554" s="53">
        <v>50</v>
      </c>
      <c r="AJ554" s="111" t="s">
        <v>72</v>
      </c>
      <c r="AK554" s="112" t="str">
        <f t="shared" si="72"/>
        <v>сЮИА ремиссия , вес 50 кг</v>
      </c>
      <c r="AL554" s="54">
        <f t="shared" si="74"/>
        <v>400</v>
      </c>
      <c r="AM554" s="114">
        <v>0.5</v>
      </c>
      <c r="AO554" s="109">
        <v>624</v>
      </c>
      <c r="AP554" s="47">
        <v>3</v>
      </c>
      <c r="AQ554" s="47">
        <v>2</v>
      </c>
    </row>
    <row r="555" spans="35:43" ht="14.25">
      <c r="AI555" s="53">
        <v>51</v>
      </c>
      <c r="AJ555" s="111" t="s">
        <v>72</v>
      </c>
      <c r="AK555" s="112" t="str">
        <f t="shared" si="72"/>
        <v>сЮИА ремиссия , вес 51 кг</v>
      </c>
      <c r="AL555" s="54">
        <f t="shared" si="74"/>
        <v>408</v>
      </c>
      <c r="AM555" s="114">
        <v>0.5</v>
      </c>
      <c r="AO555" s="108">
        <v>625</v>
      </c>
      <c r="AP555" s="47">
        <v>3</v>
      </c>
      <c r="AQ555" s="47">
        <v>2</v>
      </c>
    </row>
    <row r="556" spans="35:43" ht="14.25">
      <c r="AI556" s="53">
        <v>52</v>
      </c>
      <c r="AJ556" s="111" t="s">
        <v>72</v>
      </c>
      <c r="AK556" s="112" t="str">
        <f t="shared" si="72"/>
        <v>сЮИА ремиссия , вес 52 кг</v>
      </c>
      <c r="AL556" s="54">
        <f t="shared" si="74"/>
        <v>416</v>
      </c>
      <c r="AM556" s="114">
        <v>0.5</v>
      </c>
      <c r="AO556" s="47">
        <v>626</v>
      </c>
      <c r="AP556" s="47">
        <v>3</v>
      </c>
      <c r="AQ556" s="47">
        <v>2</v>
      </c>
    </row>
    <row r="557" spans="35:43" ht="14.25">
      <c r="AI557" s="53">
        <v>53</v>
      </c>
      <c r="AJ557" s="111" t="s">
        <v>72</v>
      </c>
      <c r="AK557" s="112" t="str">
        <f t="shared" si="72"/>
        <v>сЮИА ремиссия , вес 53 кг</v>
      </c>
      <c r="AL557" s="54">
        <f t="shared" si="74"/>
        <v>424</v>
      </c>
      <c r="AM557" s="114">
        <v>0.5</v>
      </c>
      <c r="AO557" s="108">
        <v>627</v>
      </c>
      <c r="AP557" s="47">
        <v>3</v>
      </c>
      <c r="AQ557" s="47">
        <v>2</v>
      </c>
    </row>
    <row r="558" spans="35:43" ht="14.25">
      <c r="AI558" s="53">
        <v>54</v>
      </c>
      <c r="AJ558" s="111" t="s">
        <v>72</v>
      </c>
      <c r="AK558" s="112" t="str">
        <f t="shared" si="72"/>
        <v>сЮИА ремиссия , вес 54 кг</v>
      </c>
      <c r="AL558" s="54">
        <f t="shared" si="74"/>
        <v>432</v>
      </c>
      <c r="AM558" s="114">
        <v>0.5</v>
      </c>
      <c r="AO558" s="108">
        <v>628</v>
      </c>
      <c r="AP558" s="47">
        <v>3</v>
      </c>
      <c r="AQ558" s="47">
        <v>2</v>
      </c>
    </row>
    <row r="559" spans="35:43" ht="14.25">
      <c r="AI559" s="53">
        <v>55</v>
      </c>
      <c r="AJ559" s="111" t="s">
        <v>72</v>
      </c>
      <c r="AK559" s="112" t="str">
        <f t="shared" si="72"/>
        <v>сЮИА ремиссия , вес 55 кг</v>
      </c>
      <c r="AL559" s="54">
        <f t="shared" si="74"/>
        <v>440</v>
      </c>
      <c r="AM559" s="114">
        <v>0.5</v>
      </c>
      <c r="AO559" s="47">
        <v>629</v>
      </c>
      <c r="AP559" s="47">
        <v>3</v>
      </c>
      <c r="AQ559" s="47">
        <v>2</v>
      </c>
    </row>
    <row r="560" spans="35:43" ht="14.25">
      <c r="AI560" s="53">
        <v>56</v>
      </c>
      <c r="AJ560" s="111" t="s">
        <v>72</v>
      </c>
      <c r="AK560" s="112" t="str">
        <f t="shared" si="72"/>
        <v>сЮИА ремиссия , вес 56 кг</v>
      </c>
      <c r="AL560" s="54">
        <f t="shared" si="74"/>
        <v>448</v>
      </c>
      <c r="AM560" s="114">
        <v>0.5</v>
      </c>
      <c r="AO560" s="108">
        <v>630</v>
      </c>
      <c r="AP560" s="47">
        <v>3</v>
      </c>
      <c r="AQ560" s="47">
        <v>2</v>
      </c>
    </row>
    <row r="561" spans="35:43" ht="14.25">
      <c r="AI561" s="53">
        <v>57</v>
      </c>
      <c r="AJ561" s="111" t="s">
        <v>72</v>
      </c>
      <c r="AK561" s="112" t="str">
        <f t="shared" si="72"/>
        <v>сЮИА ремиссия , вес 57 кг</v>
      </c>
      <c r="AL561" s="54">
        <f t="shared" si="74"/>
        <v>456</v>
      </c>
      <c r="AM561" s="114">
        <v>0.5</v>
      </c>
      <c r="AO561" s="108">
        <v>631</v>
      </c>
      <c r="AP561" s="47">
        <v>3</v>
      </c>
      <c r="AQ561" s="47">
        <v>2</v>
      </c>
    </row>
    <row r="562" spans="35:43" ht="14.25">
      <c r="AI562" s="53">
        <v>58</v>
      </c>
      <c r="AJ562" s="111" t="s">
        <v>72</v>
      </c>
      <c r="AK562" s="112" t="str">
        <f t="shared" si="72"/>
        <v>сЮИА ремиссия , вес 58 кг</v>
      </c>
      <c r="AL562" s="54">
        <f t="shared" si="74"/>
        <v>464</v>
      </c>
      <c r="AM562" s="114">
        <v>0.5</v>
      </c>
      <c r="AO562" s="110">
        <v>632</v>
      </c>
      <c r="AP562" s="47">
        <v>3</v>
      </c>
      <c r="AQ562" s="47">
        <v>2</v>
      </c>
    </row>
    <row r="563" spans="35:43" ht="14.25">
      <c r="AI563" s="53">
        <v>59</v>
      </c>
      <c r="AJ563" s="111" t="s">
        <v>72</v>
      </c>
      <c r="AK563" s="112" t="str">
        <f t="shared" si="72"/>
        <v>сЮИА ремиссия , вес 59 кг</v>
      </c>
      <c r="AL563" s="54">
        <f t="shared" si="74"/>
        <v>472</v>
      </c>
      <c r="AM563" s="114">
        <v>0.5</v>
      </c>
      <c r="AO563" s="108">
        <v>633</v>
      </c>
      <c r="AP563" s="47">
        <v>3</v>
      </c>
      <c r="AQ563" s="47">
        <v>2</v>
      </c>
    </row>
    <row r="564" spans="35:43" ht="14.25">
      <c r="AI564" s="53">
        <v>60</v>
      </c>
      <c r="AJ564" s="111" t="s">
        <v>72</v>
      </c>
      <c r="AK564" s="112" t="str">
        <f t="shared" si="72"/>
        <v>сЮИА ремиссия , вес 60 кг</v>
      </c>
      <c r="AL564" s="54">
        <f t="shared" si="74"/>
        <v>480</v>
      </c>
      <c r="AM564" s="114">
        <v>0.5</v>
      </c>
      <c r="AO564" s="108">
        <v>634</v>
      </c>
      <c r="AP564" s="47">
        <v>3</v>
      </c>
      <c r="AQ564" s="47">
        <v>2</v>
      </c>
    </row>
    <row r="565" spans="35:43" ht="14.25">
      <c r="AI565" s="53">
        <v>61</v>
      </c>
      <c r="AJ565" s="111" t="s">
        <v>72</v>
      </c>
      <c r="AK565" s="112" t="str">
        <f t="shared" si="72"/>
        <v>сЮИА ремиссия , вес 61 кг</v>
      </c>
      <c r="AL565" s="54">
        <f t="shared" si="74"/>
        <v>488</v>
      </c>
      <c r="AM565" s="114">
        <v>0.5</v>
      </c>
      <c r="AO565" s="47">
        <v>635</v>
      </c>
      <c r="AP565" s="47">
        <v>3</v>
      </c>
      <c r="AQ565" s="47">
        <v>2</v>
      </c>
    </row>
    <row r="566" spans="35:43" ht="14.25">
      <c r="AI566" s="53">
        <v>62</v>
      </c>
      <c r="AJ566" s="111" t="s">
        <v>72</v>
      </c>
      <c r="AK566" s="112" t="str">
        <f t="shared" si="72"/>
        <v>сЮИА ремиссия , вес 62 кг</v>
      </c>
      <c r="AL566" s="54">
        <f t="shared" si="74"/>
        <v>496</v>
      </c>
      <c r="AM566" s="114">
        <v>0.5</v>
      </c>
      <c r="AO566" s="108">
        <v>636</v>
      </c>
      <c r="AP566" s="47">
        <v>3</v>
      </c>
      <c r="AQ566" s="47">
        <v>2</v>
      </c>
    </row>
    <row r="567" spans="35:43" ht="14.25">
      <c r="AI567" s="53">
        <v>63</v>
      </c>
      <c r="AJ567" s="111" t="s">
        <v>72</v>
      </c>
      <c r="AK567" s="112" t="str">
        <f t="shared" si="72"/>
        <v>сЮИА ремиссия , вес 63 кг</v>
      </c>
      <c r="AL567" s="54">
        <f t="shared" si="74"/>
        <v>504</v>
      </c>
      <c r="AM567" s="114">
        <v>0.5</v>
      </c>
      <c r="AO567" s="108">
        <v>637</v>
      </c>
      <c r="AP567" s="47">
        <v>3</v>
      </c>
      <c r="AQ567" s="47">
        <v>2</v>
      </c>
    </row>
    <row r="568" spans="35:43" ht="14.25">
      <c r="AI568" s="53">
        <v>64</v>
      </c>
      <c r="AJ568" s="111" t="s">
        <v>72</v>
      </c>
      <c r="AK568" s="112" t="str">
        <f t="shared" si="72"/>
        <v>сЮИА ремиссия , вес 64 кг</v>
      </c>
      <c r="AL568" s="54">
        <f t="shared" si="74"/>
        <v>512</v>
      </c>
      <c r="AM568" s="114">
        <v>0.5</v>
      </c>
      <c r="AO568" s="47">
        <v>638</v>
      </c>
      <c r="AP568" s="47">
        <v>3</v>
      </c>
      <c r="AQ568" s="47">
        <v>2</v>
      </c>
    </row>
    <row r="569" spans="35:43" ht="14.25">
      <c r="AI569" s="53">
        <v>65</v>
      </c>
      <c r="AJ569" s="111" t="s">
        <v>72</v>
      </c>
      <c r="AK569" s="112" t="str">
        <f t="shared" si="72"/>
        <v>сЮИА ремиссия , вес 65 кг</v>
      </c>
      <c r="AL569" s="54">
        <f t="shared" si="74"/>
        <v>520</v>
      </c>
      <c r="AM569" s="114">
        <v>0.5</v>
      </c>
      <c r="AO569" s="108">
        <v>639</v>
      </c>
      <c r="AP569" s="47">
        <v>3</v>
      </c>
      <c r="AQ569" s="47">
        <v>2</v>
      </c>
    </row>
    <row r="570" spans="35:43" ht="14.25">
      <c r="AI570" s="53">
        <v>66</v>
      </c>
      <c r="AJ570" s="111" t="s">
        <v>72</v>
      </c>
      <c r="AK570" s="112" t="str">
        <f t="shared" si="72"/>
        <v>сЮИА ремиссия , вес 66 кг</v>
      </c>
      <c r="AL570" s="54">
        <f t="shared" si="74"/>
        <v>528</v>
      </c>
      <c r="AM570" s="114">
        <v>0.5</v>
      </c>
      <c r="AO570" s="109">
        <v>640</v>
      </c>
      <c r="AP570" s="47">
        <v>3</v>
      </c>
      <c r="AQ570" s="47">
        <v>2</v>
      </c>
    </row>
    <row r="571" spans="35:43" ht="14.25">
      <c r="AI571" s="53">
        <v>67</v>
      </c>
      <c r="AJ571" s="111" t="s">
        <v>72</v>
      </c>
      <c r="AK571" s="112" t="str">
        <f t="shared" si="72"/>
        <v>сЮИА ремиссия , вес 67 кг</v>
      </c>
      <c r="AL571" s="54">
        <f t="shared" si="74"/>
        <v>536</v>
      </c>
      <c r="AM571" s="114">
        <v>0.5</v>
      </c>
      <c r="AO571" s="47">
        <v>641</v>
      </c>
      <c r="AP571" s="47">
        <v>3</v>
      </c>
      <c r="AQ571" s="47">
        <v>2</v>
      </c>
    </row>
    <row r="572" spans="35:43" ht="14.25">
      <c r="AI572" s="53">
        <v>68</v>
      </c>
      <c r="AJ572" s="111" t="s">
        <v>72</v>
      </c>
      <c r="AK572" s="112" t="str">
        <f t="shared" si="72"/>
        <v>сЮИА ремиссия , вес 68 кг</v>
      </c>
      <c r="AL572" s="54">
        <f t="shared" si="74"/>
        <v>544</v>
      </c>
      <c r="AM572" s="114">
        <v>0.5</v>
      </c>
      <c r="AO572" s="108">
        <v>642</v>
      </c>
      <c r="AP572" s="47">
        <v>3</v>
      </c>
      <c r="AQ572" s="47">
        <v>2</v>
      </c>
    </row>
    <row r="573" spans="35:43" ht="14.25">
      <c r="AI573" s="53">
        <v>69</v>
      </c>
      <c r="AJ573" s="111" t="s">
        <v>72</v>
      </c>
      <c r="AK573" s="112" t="str">
        <f t="shared" si="72"/>
        <v>сЮИА ремиссия , вес 69 кг</v>
      </c>
      <c r="AL573" s="54">
        <f t="shared" si="74"/>
        <v>552</v>
      </c>
      <c r="AM573" s="114">
        <v>0.5</v>
      </c>
      <c r="AO573" s="108">
        <v>643</v>
      </c>
      <c r="AP573" s="47">
        <v>3</v>
      </c>
      <c r="AQ573" s="47">
        <v>2</v>
      </c>
    </row>
    <row r="574" spans="35:43" ht="14.25">
      <c r="AI574" s="53">
        <v>70</v>
      </c>
      <c r="AJ574" s="111" t="s">
        <v>72</v>
      </c>
      <c r="AK574" s="112" t="str">
        <f t="shared" si="72"/>
        <v>сЮИА ремиссия , вес 70 кг</v>
      </c>
      <c r="AL574" s="54">
        <f t="shared" si="74"/>
        <v>560</v>
      </c>
      <c r="AM574" s="114">
        <v>0.5</v>
      </c>
      <c r="AO574" s="47">
        <v>644</v>
      </c>
      <c r="AP574" s="47">
        <v>3</v>
      </c>
      <c r="AQ574" s="47">
        <v>2</v>
      </c>
    </row>
    <row r="575" spans="35:43" ht="14.25">
      <c r="AI575" s="53">
        <v>71</v>
      </c>
      <c r="AJ575" s="111" t="s">
        <v>72</v>
      </c>
      <c r="AK575" s="112" t="str">
        <f t="shared" si="72"/>
        <v>сЮИА ремиссия , вес 71 кг</v>
      </c>
      <c r="AL575" s="54">
        <f t="shared" si="74"/>
        <v>568</v>
      </c>
      <c r="AM575" s="114">
        <v>0.5</v>
      </c>
      <c r="AO575" s="108">
        <v>645</v>
      </c>
      <c r="AP575" s="47">
        <v>3</v>
      </c>
      <c r="AQ575" s="47">
        <v>2</v>
      </c>
    </row>
    <row r="576" spans="35:43" ht="14.25">
      <c r="AI576" s="53">
        <v>72</v>
      </c>
      <c r="AJ576" s="111" t="s">
        <v>72</v>
      </c>
      <c r="AK576" s="112" t="str">
        <f t="shared" si="72"/>
        <v>сЮИА ремиссия , вес 72 кг</v>
      </c>
      <c r="AL576" s="54">
        <f t="shared" si="74"/>
        <v>576</v>
      </c>
      <c r="AM576" s="114">
        <v>0.5</v>
      </c>
      <c r="AO576" s="108">
        <v>646</v>
      </c>
      <c r="AP576" s="47">
        <v>3</v>
      </c>
      <c r="AQ576" s="47">
        <v>2</v>
      </c>
    </row>
    <row r="577" spans="35:43" ht="14.25">
      <c r="AI577" s="53">
        <v>73</v>
      </c>
      <c r="AJ577" s="111" t="s">
        <v>72</v>
      </c>
      <c r="AK577" s="112" t="str">
        <f t="shared" si="72"/>
        <v>сЮИА ремиссия , вес 73 кг</v>
      </c>
      <c r="AL577" s="54">
        <f t="shared" si="74"/>
        <v>584</v>
      </c>
      <c r="AM577" s="114">
        <v>0.5</v>
      </c>
      <c r="AO577" s="47">
        <v>647</v>
      </c>
      <c r="AP577" s="47">
        <v>3</v>
      </c>
      <c r="AQ577" s="47">
        <v>2</v>
      </c>
    </row>
    <row r="578" spans="35:43" ht="14.25">
      <c r="AI578" s="53">
        <v>74</v>
      </c>
      <c r="AJ578" s="111" t="s">
        <v>72</v>
      </c>
      <c r="AK578" s="112" t="str">
        <f t="shared" si="72"/>
        <v>сЮИА ремиссия , вес 74 кг</v>
      </c>
      <c r="AL578" s="54">
        <f t="shared" si="74"/>
        <v>592</v>
      </c>
      <c r="AM578" s="114">
        <v>0.5</v>
      </c>
      <c r="AO578" s="109">
        <v>648</v>
      </c>
      <c r="AP578" s="47">
        <v>1</v>
      </c>
      <c r="AQ578" s="47">
        <v>3</v>
      </c>
    </row>
    <row r="579" spans="35:43" ht="14.25">
      <c r="AI579" s="53">
        <v>75</v>
      </c>
      <c r="AJ579" s="111" t="s">
        <v>72</v>
      </c>
      <c r="AK579" s="112" t="str">
        <f aca="true" t="shared" si="75" ref="AK579:AK614">CONCATENATE(AJ579," , вес ",AI579," кг")</f>
        <v>сЮИА ремиссия , вес 75 кг</v>
      </c>
      <c r="AL579" s="54">
        <f t="shared" si="74"/>
        <v>600</v>
      </c>
      <c r="AM579" s="114">
        <v>0.5</v>
      </c>
      <c r="AO579" s="108">
        <v>649</v>
      </c>
      <c r="AP579" s="47">
        <v>1</v>
      </c>
      <c r="AQ579" s="47">
        <v>3</v>
      </c>
    </row>
    <row r="580" spans="35:43" ht="14.25">
      <c r="AI580" s="53">
        <v>76</v>
      </c>
      <c r="AJ580" s="111" t="s">
        <v>72</v>
      </c>
      <c r="AK580" s="112" t="str">
        <f t="shared" si="75"/>
        <v>сЮИА ремиссия , вес 76 кг</v>
      </c>
      <c r="AL580" s="54">
        <f t="shared" si="74"/>
        <v>608</v>
      </c>
      <c r="AM580" s="114">
        <v>0.5</v>
      </c>
      <c r="AO580" s="47">
        <v>650</v>
      </c>
      <c r="AP580" s="47">
        <v>1</v>
      </c>
      <c r="AQ580" s="47">
        <v>3</v>
      </c>
    </row>
    <row r="581" spans="35:43" ht="14.25">
      <c r="AI581" s="53">
        <v>77</v>
      </c>
      <c r="AJ581" s="111" t="s">
        <v>72</v>
      </c>
      <c r="AK581" s="112" t="str">
        <f t="shared" si="75"/>
        <v>сЮИА ремиссия , вес 77 кг</v>
      </c>
      <c r="AL581" s="54">
        <f t="shared" si="74"/>
        <v>616</v>
      </c>
      <c r="AM581" s="114">
        <v>0.5</v>
      </c>
      <c r="AO581" s="108">
        <v>651</v>
      </c>
      <c r="AP581" s="47">
        <v>1</v>
      </c>
      <c r="AQ581" s="47">
        <v>3</v>
      </c>
    </row>
    <row r="582" spans="35:43" ht="14.25">
      <c r="AI582" s="53">
        <v>78</v>
      </c>
      <c r="AJ582" s="111" t="s">
        <v>72</v>
      </c>
      <c r="AK582" s="112" t="str">
        <f t="shared" si="75"/>
        <v>сЮИА ремиссия , вес 78 кг</v>
      </c>
      <c r="AL582" s="54">
        <f t="shared" si="74"/>
        <v>624</v>
      </c>
      <c r="AM582" s="114">
        <v>0.5</v>
      </c>
      <c r="AO582" s="108">
        <v>652</v>
      </c>
      <c r="AP582" s="47">
        <v>1</v>
      </c>
      <c r="AQ582" s="47">
        <v>3</v>
      </c>
    </row>
    <row r="583" spans="35:43" ht="14.25">
      <c r="AI583" s="53">
        <v>79</v>
      </c>
      <c r="AJ583" s="111" t="s">
        <v>72</v>
      </c>
      <c r="AK583" s="112" t="str">
        <f t="shared" si="75"/>
        <v>сЮИА ремиссия , вес 79 кг</v>
      </c>
      <c r="AL583" s="54">
        <f t="shared" si="74"/>
        <v>632</v>
      </c>
      <c r="AM583" s="114">
        <v>0.5</v>
      </c>
      <c r="AO583" s="47">
        <v>653</v>
      </c>
      <c r="AP583" s="47">
        <v>1</v>
      </c>
      <c r="AQ583" s="47">
        <v>3</v>
      </c>
    </row>
    <row r="584" spans="35:43" ht="14.25">
      <c r="AI584" s="53">
        <v>80</v>
      </c>
      <c r="AJ584" s="111" t="s">
        <v>72</v>
      </c>
      <c r="AK584" s="112" t="str">
        <f t="shared" si="75"/>
        <v>сЮИА ремиссия , вес 80 кг</v>
      </c>
      <c r="AL584" s="54">
        <f t="shared" si="74"/>
        <v>640</v>
      </c>
      <c r="AM584" s="114">
        <v>0.5</v>
      </c>
      <c r="AO584" s="108">
        <v>654</v>
      </c>
      <c r="AP584" s="47">
        <v>1</v>
      </c>
      <c r="AQ584" s="47">
        <v>3</v>
      </c>
    </row>
    <row r="585" spans="35:43" ht="14.25">
      <c r="AI585" s="53">
        <v>81</v>
      </c>
      <c r="AJ585" s="111" t="s">
        <v>72</v>
      </c>
      <c r="AK585" s="112" t="str">
        <f t="shared" si="75"/>
        <v>сЮИА ремиссия , вес 81 кг</v>
      </c>
      <c r="AL585" s="54">
        <f t="shared" si="74"/>
        <v>648</v>
      </c>
      <c r="AM585" s="114">
        <v>0.5</v>
      </c>
      <c r="AO585" s="108">
        <v>655</v>
      </c>
      <c r="AP585" s="47">
        <v>1</v>
      </c>
      <c r="AQ585" s="47">
        <v>3</v>
      </c>
    </row>
    <row r="586" spans="35:43" ht="14.25">
      <c r="AI586" s="53">
        <v>82</v>
      </c>
      <c r="AJ586" s="111" t="s">
        <v>72</v>
      </c>
      <c r="AK586" s="112" t="str">
        <f t="shared" si="75"/>
        <v>сЮИА ремиссия , вес 82 кг</v>
      </c>
      <c r="AL586" s="54">
        <f t="shared" si="74"/>
        <v>656</v>
      </c>
      <c r="AM586" s="114">
        <v>0.5</v>
      </c>
      <c r="AO586" s="110">
        <v>656</v>
      </c>
      <c r="AP586" s="47">
        <v>1</v>
      </c>
      <c r="AQ586" s="47">
        <v>3</v>
      </c>
    </row>
    <row r="587" spans="35:43" ht="14.25">
      <c r="AI587" s="53">
        <v>83</v>
      </c>
      <c r="AJ587" s="111" t="s">
        <v>72</v>
      </c>
      <c r="AK587" s="112" t="str">
        <f t="shared" si="75"/>
        <v>сЮИА ремиссия , вес 83 кг</v>
      </c>
      <c r="AL587" s="54">
        <f t="shared" si="74"/>
        <v>664</v>
      </c>
      <c r="AM587" s="114">
        <v>0.5</v>
      </c>
      <c r="AO587" s="108">
        <v>657</v>
      </c>
      <c r="AP587" s="47">
        <v>1</v>
      </c>
      <c r="AQ587" s="47">
        <v>3</v>
      </c>
    </row>
    <row r="588" spans="35:43" ht="14.25">
      <c r="AI588" s="53">
        <v>84</v>
      </c>
      <c r="AJ588" s="111" t="s">
        <v>72</v>
      </c>
      <c r="AK588" s="112" t="str">
        <f t="shared" si="75"/>
        <v>сЮИА ремиссия , вес 84 кг</v>
      </c>
      <c r="AL588" s="54">
        <f t="shared" si="74"/>
        <v>672</v>
      </c>
      <c r="AM588" s="114">
        <v>0.5</v>
      </c>
      <c r="AO588" s="108">
        <v>658</v>
      </c>
      <c r="AP588" s="47">
        <v>1</v>
      </c>
      <c r="AQ588" s="47">
        <v>3</v>
      </c>
    </row>
    <row r="589" spans="35:43" ht="14.25">
      <c r="AI589" s="53">
        <v>85</v>
      </c>
      <c r="AJ589" s="111" t="s">
        <v>72</v>
      </c>
      <c r="AK589" s="112" t="str">
        <f t="shared" si="75"/>
        <v>сЮИА ремиссия , вес 85 кг</v>
      </c>
      <c r="AL589" s="54">
        <f t="shared" si="74"/>
        <v>680</v>
      </c>
      <c r="AM589" s="114">
        <v>0.5</v>
      </c>
      <c r="AO589" s="47">
        <v>659</v>
      </c>
      <c r="AP589" s="47">
        <v>1</v>
      </c>
      <c r="AQ589" s="47">
        <v>3</v>
      </c>
    </row>
    <row r="590" spans="35:43" ht="14.25">
      <c r="AI590" s="53">
        <v>86</v>
      </c>
      <c r="AJ590" s="111" t="s">
        <v>72</v>
      </c>
      <c r="AK590" s="112" t="str">
        <f t="shared" si="75"/>
        <v>сЮИА ремиссия , вес 86 кг</v>
      </c>
      <c r="AL590" s="54">
        <f t="shared" si="74"/>
        <v>688</v>
      </c>
      <c r="AM590" s="114">
        <v>0.5</v>
      </c>
      <c r="AO590" s="108">
        <v>660</v>
      </c>
      <c r="AP590" s="47">
        <v>1</v>
      </c>
      <c r="AQ590" s="47">
        <v>3</v>
      </c>
    </row>
    <row r="591" spans="35:43" ht="14.25">
      <c r="AI591" s="53">
        <v>87</v>
      </c>
      <c r="AJ591" s="111" t="s">
        <v>72</v>
      </c>
      <c r="AK591" s="112" t="str">
        <f t="shared" si="75"/>
        <v>сЮИА ремиссия , вес 87 кг</v>
      </c>
      <c r="AL591" s="54">
        <f t="shared" si="74"/>
        <v>696</v>
      </c>
      <c r="AM591" s="114">
        <v>0.5</v>
      </c>
      <c r="AO591" s="108">
        <v>661</v>
      </c>
      <c r="AP591" s="47">
        <v>1</v>
      </c>
      <c r="AQ591" s="47">
        <v>3</v>
      </c>
    </row>
    <row r="592" spans="35:43" ht="14.25">
      <c r="AI592" s="53">
        <v>88</v>
      </c>
      <c r="AJ592" s="111" t="s">
        <v>72</v>
      </c>
      <c r="AK592" s="112" t="str">
        <f t="shared" si="75"/>
        <v>сЮИА ремиссия , вес 88 кг</v>
      </c>
      <c r="AL592" s="54">
        <f t="shared" si="74"/>
        <v>704</v>
      </c>
      <c r="AM592" s="114">
        <v>0.5</v>
      </c>
      <c r="AO592" s="47">
        <v>662</v>
      </c>
      <c r="AP592" s="47">
        <v>1</v>
      </c>
      <c r="AQ592" s="47">
        <v>3</v>
      </c>
    </row>
    <row r="593" spans="35:43" ht="14.25">
      <c r="AI593" s="53">
        <v>89</v>
      </c>
      <c r="AJ593" s="111" t="s">
        <v>72</v>
      </c>
      <c r="AK593" s="112" t="str">
        <f t="shared" si="75"/>
        <v>сЮИА ремиссия , вес 89 кг</v>
      </c>
      <c r="AL593" s="54">
        <f t="shared" si="74"/>
        <v>712</v>
      </c>
      <c r="AM593" s="114">
        <v>0.5</v>
      </c>
      <c r="AO593" s="108">
        <v>663</v>
      </c>
      <c r="AP593" s="47">
        <v>1</v>
      </c>
      <c r="AQ593" s="47">
        <v>3</v>
      </c>
    </row>
    <row r="594" spans="35:43" ht="14.25">
      <c r="AI594" s="53">
        <v>90</v>
      </c>
      <c r="AJ594" s="111" t="s">
        <v>72</v>
      </c>
      <c r="AK594" s="112" t="str">
        <f t="shared" si="75"/>
        <v>сЮИА ремиссия , вес 90 кг</v>
      </c>
      <c r="AL594" s="54">
        <f t="shared" si="74"/>
        <v>720</v>
      </c>
      <c r="AM594" s="114">
        <v>0.5</v>
      </c>
      <c r="AO594" s="109">
        <v>664</v>
      </c>
      <c r="AP594" s="47">
        <v>1</v>
      </c>
      <c r="AQ594" s="47">
        <v>3</v>
      </c>
    </row>
    <row r="595" spans="35:43" ht="14.25">
      <c r="AI595" s="53">
        <v>91</v>
      </c>
      <c r="AJ595" s="111" t="s">
        <v>72</v>
      </c>
      <c r="AK595" s="112" t="str">
        <f t="shared" si="75"/>
        <v>сЮИА ремиссия , вес 91 кг</v>
      </c>
      <c r="AL595" s="54">
        <f t="shared" si="74"/>
        <v>728</v>
      </c>
      <c r="AM595" s="114">
        <v>0.5</v>
      </c>
      <c r="AO595" s="47">
        <v>665</v>
      </c>
      <c r="AP595" s="47">
        <v>1</v>
      </c>
      <c r="AQ595" s="47">
        <v>3</v>
      </c>
    </row>
    <row r="596" spans="35:43" ht="14.25">
      <c r="AI596" s="53">
        <v>92</v>
      </c>
      <c r="AJ596" s="111" t="s">
        <v>72</v>
      </c>
      <c r="AK596" s="112" t="str">
        <f t="shared" si="75"/>
        <v>сЮИА ремиссия , вес 92 кг</v>
      </c>
      <c r="AL596" s="54">
        <f t="shared" si="74"/>
        <v>736</v>
      </c>
      <c r="AM596" s="114">
        <v>0.5</v>
      </c>
      <c r="AO596" s="108">
        <v>666</v>
      </c>
      <c r="AP596" s="47">
        <v>1</v>
      </c>
      <c r="AQ596" s="47">
        <v>3</v>
      </c>
    </row>
    <row r="597" spans="35:43" ht="14.25">
      <c r="AI597" s="53">
        <v>93</v>
      </c>
      <c r="AJ597" s="111" t="s">
        <v>72</v>
      </c>
      <c r="AK597" s="112" t="str">
        <f t="shared" si="75"/>
        <v>сЮИА ремиссия , вес 93 кг</v>
      </c>
      <c r="AL597" s="54">
        <f t="shared" si="74"/>
        <v>744</v>
      </c>
      <c r="AM597" s="114">
        <v>0.5</v>
      </c>
      <c r="AO597" s="108">
        <v>667</v>
      </c>
      <c r="AP597" s="47">
        <v>1</v>
      </c>
      <c r="AQ597" s="47">
        <v>3</v>
      </c>
    </row>
    <row r="598" spans="35:43" ht="14.25">
      <c r="AI598" s="53">
        <v>94</v>
      </c>
      <c r="AJ598" s="111" t="s">
        <v>72</v>
      </c>
      <c r="AK598" s="112" t="str">
        <f t="shared" si="75"/>
        <v>сЮИА ремиссия , вес 94 кг</v>
      </c>
      <c r="AL598" s="54">
        <f t="shared" si="74"/>
        <v>752</v>
      </c>
      <c r="AM598" s="114">
        <v>0.5</v>
      </c>
      <c r="AO598" s="47">
        <v>668</v>
      </c>
      <c r="AP598" s="47">
        <v>1</v>
      </c>
      <c r="AQ598" s="47">
        <v>3</v>
      </c>
    </row>
    <row r="599" spans="35:43" ht="14.25">
      <c r="AI599" s="53">
        <v>95</v>
      </c>
      <c r="AJ599" s="111" t="s">
        <v>72</v>
      </c>
      <c r="AK599" s="112" t="str">
        <f t="shared" si="75"/>
        <v>сЮИА ремиссия , вес 95 кг</v>
      </c>
      <c r="AL599" s="54">
        <f aca="true" t="shared" si="76" ref="AL599:AL605">8*AI599</f>
        <v>760</v>
      </c>
      <c r="AM599" s="114">
        <v>0.5</v>
      </c>
      <c r="AO599" s="108">
        <v>669</v>
      </c>
      <c r="AP599" s="47">
        <v>1</v>
      </c>
      <c r="AQ599" s="47">
        <v>3</v>
      </c>
    </row>
    <row r="600" spans="35:43" ht="14.25">
      <c r="AI600" s="53">
        <v>96</v>
      </c>
      <c r="AJ600" s="111" t="s">
        <v>72</v>
      </c>
      <c r="AK600" s="112" t="str">
        <f t="shared" si="75"/>
        <v>сЮИА ремиссия , вес 96 кг</v>
      </c>
      <c r="AL600" s="54">
        <f t="shared" si="76"/>
        <v>768</v>
      </c>
      <c r="AM600" s="114">
        <v>0.5</v>
      </c>
      <c r="AO600" s="108">
        <v>670</v>
      </c>
      <c r="AP600" s="47">
        <v>1</v>
      </c>
      <c r="AQ600" s="47">
        <v>3</v>
      </c>
    </row>
    <row r="601" spans="35:43" ht="14.25">
      <c r="AI601" s="53">
        <v>97</v>
      </c>
      <c r="AJ601" s="111" t="s">
        <v>72</v>
      </c>
      <c r="AK601" s="112" t="str">
        <f t="shared" si="75"/>
        <v>сЮИА ремиссия , вес 97 кг</v>
      </c>
      <c r="AL601" s="54">
        <f t="shared" si="76"/>
        <v>776</v>
      </c>
      <c r="AM601" s="114">
        <v>0.5</v>
      </c>
      <c r="AO601" s="47">
        <v>671</v>
      </c>
      <c r="AP601" s="47">
        <v>1</v>
      </c>
      <c r="AQ601" s="47">
        <v>3</v>
      </c>
    </row>
    <row r="602" spans="35:43" ht="14.25">
      <c r="AI602" s="53">
        <v>98</v>
      </c>
      <c r="AJ602" s="111" t="s">
        <v>72</v>
      </c>
      <c r="AK602" s="112" t="str">
        <f t="shared" si="75"/>
        <v>сЮИА ремиссия , вес 98 кг</v>
      </c>
      <c r="AL602" s="54">
        <f t="shared" si="76"/>
        <v>784</v>
      </c>
      <c r="AM602" s="114">
        <v>0.5</v>
      </c>
      <c r="AO602" s="109">
        <v>672</v>
      </c>
      <c r="AP602" s="47">
        <v>1</v>
      </c>
      <c r="AQ602" s="47">
        <v>3</v>
      </c>
    </row>
    <row r="603" spans="35:43" ht="14.25">
      <c r="AI603" s="53">
        <v>99</v>
      </c>
      <c r="AJ603" s="111" t="s">
        <v>72</v>
      </c>
      <c r="AK603" s="112" t="str">
        <f t="shared" si="75"/>
        <v>сЮИА ремиссия , вес 99 кг</v>
      </c>
      <c r="AL603" s="54">
        <f t="shared" si="76"/>
        <v>792</v>
      </c>
      <c r="AM603" s="114">
        <v>0.5</v>
      </c>
      <c r="AO603" s="108">
        <v>673</v>
      </c>
      <c r="AP603" s="47">
        <v>1</v>
      </c>
      <c r="AQ603" s="47">
        <v>3</v>
      </c>
    </row>
    <row r="604" spans="35:43" ht="14.25">
      <c r="AI604" s="53">
        <v>100</v>
      </c>
      <c r="AJ604" s="111" t="s">
        <v>72</v>
      </c>
      <c r="AK604" s="112" t="str">
        <f t="shared" si="75"/>
        <v>сЮИА ремиссия , вес 100 кг</v>
      </c>
      <c r="AL604" s="54">
        <f t="shared" si="76"/>
        <v>800</v>
      </c>
      <c r="AM604" s="114">
        <v>0.5</v>
      </c>
      <c r="AO604" s="47">
        <v>674</v>
      </c>
      <c r="AP604" s="47">
        <v>1</v>
      </c>
      <c r="AQ604" s="47">
        <v>3</v>
      </c>
    </row>
    <row r="605" spans="35:43" ht="14.25">
      <c r="AI605" s="53">
        <v>101</v>
      </c>
      <c r="AJ605" s="111" t="s">
        <v>72</v>
      </c>
      <c r="AK605" s="112" t="str">
        <f t="shared" si="75"/>
        <v>сЮИА ремиссия , вес 101 кг</v>
      </c>
      <c r="AL605" s="54">
        <f t="shared" si="76"/>
        <v>808</v>
      </c>
      <c r="AM605" s="114">
        <v>0.5</v>
      </c>
      <c r="AO605" s="108">
        <v>675</v>
      </c>
      <c r="AP605" s="47">
        <v>1</v>
      </c>
      <c r="AQ605" s="47">
        <v>3</v>
      </c>
    </row>
    <row r="606" spans="35:43" ht="14.25">
      <c r="AI606" s="53">
        <v>102</v>
      </c>
      <c r="AJ606" s="111" t="s">
        <v>72</v>
      </c>
      <c r="AK606" s="112" t="str">
        <f t="shared" si="75"/>
        <v>сЮИА ремиссия , вес 102 кг</v>
      </c>
      <c r="AL606" s="54">
        <v>800</v>
      </c>
      <c r="AM606" s="114">
        <v>0.5</v>
      </c>
      <c r="AO606" s="108">
        <v>676</v>
      </c>
      <c r="AP606" s="47">
        <v>1</v>
      </c>
      <c r="AQ606" s="47">
        <v>3</v>
      </c>
    </row>
    <row r="607" spans="35:43" ht="14.25">
      <c r="AI607" s="53">
        <v>103</v>
      </c>
      <c r="AJ607" s="111" t="s">
        <v>72</v>
      </c>
      <c r="AK607" s="112" t="str">
        <f t="shared" si="75"/>
        <v>сЮИА ремиссия , вес 103 кг</v>
      </c>
      <c r="AL607" s="54">
        <v>800</v>
      </c>
      <c r="AM607" s="114">
        <v>0.5</v>
      </c>
      <c r="AO607" s="47">
        <v>677</v>
      </c>
      <c r="AP607" s="47">
        <v>1</v>
      </c>
      <c r="AQ607" s="47">
        <v>3</v>
      </c>
    </row>
    <row r="608" spans="35:43" ht="14.25">
      <c r="AI608" s="53">
        <v>104</v>
      </c>
      <c r="AJ608" s="111" t="s">
        <v>72</v>
      </c>
      <c r="AK608" s="112" t="str">
        <f t="shared" si="75"/>
        <v>сЮИА ремиссия , вес 104 кг</v>
      </c>
      <c r="AL608" s="54">
        <v>800</v>
      </c>
      <c r="AM608" s="114">
        <v>0.5</v>
      </c>
      <c r="AO608" s="108">
        <v>678</v>
      </c>
      <c r="AP608" s="47">
        <v>1</v>
      </c>
      <c r="AQ608" s="47">
        <v>3</v>
      </c>
    </row>
    <row r="609" spans="35:43" ht="14.25">
      <c r="AI609" s="53">
        <v>105</v>
      </c>
      <c r="AJ609" s="111" t="s">
        <v>72</v>
      </c>
      <c r="AK609" s="112" t="str">
        <f t="shared" si="75"/>
        <v>сЮИА ремиссия , вес 105 кг</v>
      </c>
      <c r="AL609" s="54">
        <v>800</v>
      </c>
      <c r="AM609" s="114">
        <v>0.5</v>
      </c>
      <c r="AO609" s="108">
        <v>679</v>
      </c>
      <c r="AP609" s="47">
        <v>1</v>
      </c>
      <c r="AQ609" s="47">
        <v>3</v>
      </c>
    </row>
    <row r="610" spans="35:43" ht="14.25">
      <c r="AI610" s="53">
        <v>106</v>
      </c>
      <c r="AJ610" s="111" t="s">
        <v>72</v>
      </c>
      <c r="AK610" s="112" t="str">
        <f t="shared" si="75"/>
        <v>сЮИА ремиссия , вес 106 кг</v>
      </c>
      <c r="AL610" s="54">
        <v>800</v>
      </c>
      <c r="AM610" s="114">
        <v>0.5</v>
      </c>
      <c r="AO610" s="110">
        <v>680</v>
      </c>
      <c r="AP610" s="47">
        <v>1</v>
      </c>
      <c r="AQ610" s="47">
        <v>3</v>
      </c>
    </row>
    <row r="611" spans="35:43" ht="14.25">
      <c r="AI611" s="53">
        <v>107</v>
      </c>
      <c r="AJ611" s="111" t="s">
        <v>72</v>
      </c>
      <c r="AK611" s="112" t="str">
        <f t="shared" si="75"/>
        <v>сЮИА ремиссия , вес 107 кг</v>
      </c>
      <c r="AL611" s="54">
        <v>800</v>
      </c>
      <c r="AM611" s="114">
        <v>0.5</v>
      </c>
      <c r="AO611" s="108">
        <v>681</v>
      </c>
      <c r="AP611" s="47">
        <v>1</v>
      </c>
      <c r="AQ611" s="47">
        <v>3</v>
      </c>
    </row>
    <row r="612" spans="35:43" ht="14.25">
      <c r="AI612" s="53">
        <v>108</v>
      </c>
      <c r="AJ612" s="111" t="s">
        <v>72</v>
      </c>
      <c r="AK612" s="112" t="str">
        <f t="shared" si="75"/>
        <v>сЮИА ремиссия , вес 108 кг</v>
      </c>
      <c r="AL612" s="54">
        <v>800</v>
      </c>
      <c r="AM612" s="114">
        <v>0.5</v>
      </c>
      <c r="AO612" s="108">
        <v>682</v>
      </c>
      <c r="AP612" s="47">
        <v>1</v>
      </c>
      <c r="AQ612" s="47">
        <v>3</v>
      </c>
    </row>
    <row r="613" spans="35:43" ht="14.25">
      <c r="AI613" s="53">
        <v>109</v>
      </c>
      <c r="AJ613" s="111" t="s">
        <v>72</v>
      </c>
      <c r="AK613" s="112" t="str">
        <f t="shared" si="75"/>
        <v>сЮИА ремиссия , вес 109 кг</v>
      </c>
      <c r="AL613" s="54">
        <v>800</v>
      </c>
      <c r="AM613" s="114">
        <v>0.5</v>
      </c>
      <c r="AO613" s="47">
        <v>683</v>
      </c>
      <c r="AP613" s="47">
        <v>1</v>
      </c>
      <c r="AQ613" s="47">
        <v>3</v>
      </c>
    </row>
    <row r="614" spans="35:43" ht="14.25">
      <c r="AI614" s="53">
        <v>110</v>
      </c>
      <c r="AJ614" s="111" t="s">
        <v>72</v>
      </c>
      <c r="AK614" s="112" t="str">
        <f t="shared" si="75"/>
        <v>сЮИА ремиссия , вес 110 кг</v>
      </c>
      <c r="AL614" s="54">
        <v>800</v>
      </c>
      <c r="AM614" s="114">
        <v>0.5</v>
      </c>
      <c r="AO614" s="108">
        <v>684</v>
      </c>
      <c r="AP614" s="47">
        <v>1</v>
      </c>
      <c r="AQ614" s="47">
        <v>3</v>
      </c>
    </row>
    <row r="615" spans="41:43" ht="14.25">
      <c r="AO615" s="108">
        <v>685</v>
      </c>
      <c r="AP615" s="47">
        <v>1</v>
      </c>
      <c r="AQ615" s="47">
        <v>3</v>
      </c>
    </row>
    <row r="616" spans="41:43" ht="14.25">
      <c r="AO616" s="47">
        <v>686</v>
      </c>
      <c r="AP616" s="47">
        <v>1</v>
      </c>
      <c r="AQ616" s="47">
        <v>3</v>
      </c>
    </row>
    <row r="617" spans="41:43" ht="14.25">
      <c r="AO617" s="108">
        <v>687</v>
      </c>
      <c r="AP617" s="47">
        <v>1</v>
      </c>
      <c r="AQ617" s="47">
        <v>3</v>
      </c>
    </row>
    <row r="618" spans="41:43" ht="14.25">
      <c r="AO618" s="109">
        <v>688</v>
      </c>
      <c r="AP618" s="47">
        <v>4</v>
      </c>
      <c r="AQ618" s="47">
        <v>2</v>
      </c>
    </row>
    <row r="619" spans="41:43" ht="14.25">
      <c r="AO619" s="47">
        <v>689</v>
      </c>
      <c r="AP619" s="47">
        <v>4</v>
      </c>
      <c r="AQ619" s="47">
        <v>2</v>
      </c>
    </row>
    <row r="620" spans="41:43" ht="14.25">
      <c r="AO620" s="108">
        <v>690</v>
      </c>
      <c r="AP620" s="47">
        <v>4</v>
      </c>
      <c r="AQ620" s="47">
        <v>2</v>
      </c>
    </row>
    <row r="621" spans="41:43" ht="14.25">
      <c r="AO621" s="108">
        <v>691</v>
      </c>
      <c r="AP621" s="47">
        <v>4</v>
      </c>
      <c r="AQ621" s="47">
        <v>2</v>
      </c>
    </row>
    <row r="622" spans="41:43" ht="14.25">
      <c r="AO622" s="47">
        <v>692</v>
      </c>
      <c r="AP622" s="47">
        <v>4</v>
      </c>
      <c r="AQ622" s="47">
        <v>2</v>
      </c>
    </row>
    <row r="623" spans="41:43" ht="14.25">
      <c r="AO623" s="108">
        <v>693</v>
      </c>
      <c r="AP623" s="47">
        <v>4</v>
      </c>
      <c r="AQ623" s="47">
        <v>2</v>
      </c>
    </row>
    <row r="624" spans="41:43" ht="14.25">
      <c r="AO624" s="108">
        <v>694</v>
      </c>
      <c r="AP624" s="47">
        <v>4</v>
      </c>
      <c r="AQ624" s="47">
        <v>2</v>
      </c>
    </row>
    <row r="625" spans="41:43" ht="14.25">
      <c r="AO625" s="108">
        <v>695</v>
      </c>
      <c r="AP625" s="47">
        <v>4</v>
      </c>
      <c r="AQ625" s="47">
        <v>2</v>
      </c>
    </row>
    <row r="626" spans="41:43" ht="14.25">
      <c r="AO626" s="47">
        <v>696</v>
      </c>
      <c r="AP626" s="47">
        <v>4</v>
      </c>
      <c r="AQ626" s="47">
        <v>2</v>
      </c>
    </row>
    <row r="627" spans="41:43" ht="14.25">
      <c r="AO627" s="108">
        <v>697</v>
      </c>
      <c r="AP627" s="47">
        <v>4</v>
      </c>
      <c r="AQ627" s="47">
        <v>2</v>
      </c>
    </row>
    <row r="628" spans="41:43" ht="14.25">
      <c r="AO628" s="108">
        <v>698</v>
      </c>
      <c r="AP628" s="47">
        <v>4</v>
      </c>
      <c r="AQ628" s="47">
        <v>2</v>
      </c>
    </row>
    <row r="629" spans="41:43" ht="14.25">
      <c r="AO629" s="47">
        <v>699</v>
      </c>
      <c r="AP629" s="47">
        <v>4</v>
      </c>
      <c r="AQ629" s="47">
        <v>2</v>
      </c>
    </row>
    <row r="630" spans="41:43" ht="14.25">
      <c r="AO630" s="108">
        <v>700</v>
      </c>
      <c r="AP630" s="47">
        <v>4</v>
      </c>
      <c r="AQ630" s="47">
        <v>2</v>
      </c>
    </row>
    <row r="631" spans="41:43" ht="14.25">
      <c r="AO631" s="108">
        <v>701</v>
      </c>
      <c r="AP631" s="47">
        <v>4</v>
      </c>
      <c r="AQ631" s="47">
        <v>2</v>
      </c>
    </row>
    <row r="632" spans="41:43" ht="14.25">
      <c r="AO632" s="47">
        <v>702</v>
      </c>
      <c r="AP632" s="47">
        <v>4</v>
      </c>
      <c r="AQ632" s="47">
        <v>2</v>
      </c>
    </row>
    <row r="633" spans="41:43" ht="14.25">
      <c r="AO633" s="108">
        <v>703</v>
      </c>
      <c r="AP633" s="47">
        <v>4</v>
      </c>
      <c r="AQ633" s="47">
        <v>2</v>
      </c>
    </row>
    <row r="634" spans="41:43" ht="14.25">
      <c r="AO634" s="109">
        <v>704</v>
      </c>
      <c r="AP634" s="47">
        <v>4</v>
      </c>
      <c r="AQ634" s="47">
        <v>2</v>
      </c>
    </row>
    <row r="635" spans="41:43" ht="14.25">
      <c r="AO635" s="47">
        <v>705</v>
      </c>
      <c r="AP635" s="47">
        <v>4</v>
      </c>
      <c r="AQ635" s="47">
        <v>2</v>
      </c>
    </row>
    <row r="636" spans="41:43" ht="14.25">
      <c r="AO636" s="108">
        <v>706</v>
      </c>
      <c r="AP636" s="47">
        <v>4</v>
      </c>
      <c r="AQ636" s="47">
        <v>2</v>
      </c>
    </row>
    <row r="637" spans="41:43" ht="14.25">
      <c r="AO637" s="108">
        <v>707</v>
      </c>
      <c r="AP637" s="47">
        <v>4</v>
      </c>
      <c r="AQ637" s="47">
        <v>2</v>
      </c>
    </row>
    <row r="638" spans="41:43" ht="14.25">
      <c r="AO638" s="47">
        <v>708</v>
      </c>
      <c r="AP638" s="47">
        <v>4</v>
      </c>
      <c r="AQ638" s="47">
        <v>2</v>
      </c>
    </row>
    <row r="639" spans="41:43" ht="14.25">
      <c r="AO639" s="108">
        <v>709</v>
      </c>
      <c r="AP639" s="47">
        <v>4</v>
      </c>
      <c r="AQ639" s="47">
        <v>2</v>
      </c>
    </row>
    <row r="640" spans="41:43" ht="14.25">
      <c r="AO640" s="108">
        <v>710</v>
      </c>
      <c r="AP640" s="47">
        <v>4</v>
      </c>
      <c r="AQ640" s="47">
        <v>2</v>
      </c>
    </row>
    <row r="641" spans="41:43" ht="14.25">
      <c r="AO641" s="47">
        <v>711</v>
      </c>
      <c r="AP641" s="47">
        <v>4</v>
      </c>
      <c r="AQ641" s="47">
        <v>2</v>
      </c>
    </row>
    <row r="642" spans="41:43" ht="14.25">
      <c r="AO642" s="109">
        <v>712</v>
      </c>
      <c r="AP642" s="47">
        <v>4</v>
      </c>
      <c r="AQ642" s="47">
        <v>2</v>
      </c>
    </row>
    <row r="643" spans="41:43" ht="14.25">
      <c r="AO643" s="108">
        <v>713</v>
      </c>
      <c r="AP643" s="47">
        <v>4</v>
      </c>
      <c r="AQ643" s="47">
        <v>2</v>
      </c>
    </row>
    <row r="644" spans="41:43" ht="14.25">
      <c r="AO644" s="47">
        <v>714</v>
      </c>
      <c r="AP644" s="47">
        <v>4</v>
      </c>
      <c r="AQ644" s="47">
        <v>2</v>
      </c>
    </row>
    <row r="645" spans="41:43" ht="14.25">
      <c r="AO645" s="108">
        <v>715</v>
      </c>
      <c r="AP645" s="47">
        <v>4</v>
      </c>
      <c r="AQ645" s="47">
        <v>2</v>
      </c>
    </row>
    <row r="646" spans="41:43" ht="14.25">
      <c r="AO646" s="108">
        <v>716</v>
      </c>
      <c r="AP646" s="47">
        <v>4</v>
      </c>
      <c r="AQ646" s="47">
        <v>2</v>
      </c>
    </row>
    <row r="647" spans="41:43" ht="14.25">
      <c r="AO647" s="47">
        <v>717</v>
      </c>
      <c r="AP647" s="47">
        <v>4</v>
      </c>
      <c r="AQ647" s="47">
        <v>2</v>
      </c>
    </row>
    <row r="648" spans="41:43" ht="14.25">
      <c r="AO648" s="108">
        <v>718</v>
      </c>
      <c r="AP648" s="47">
        <v>4</v>
      </c>
      <c r="AQ648" s="47">
        <v>2</v>
      </c>
    </row>
    <row r="649" spans="41:43" ht="14.25">
      <c r="AO649" s="108">
        <v>719</v>
      </c>
      <c r="AP649" s="47">
        <v>4</v>
      </c>
      <c r="AQ649" s="47">
        <v>2</v>
      </c>
    </row>
    <row r="650" spans="41:43" ht="14.25">
      <c r="AO650" s="110">
        <v>720</v>
      </c>
      <c r="AP650" s="47">
        <v>4</v>
      </c>
      <c r="AQ650" s="47">
        <v>2</v>
      </c>
    </row>
    <row r="651" spans="41:43" ht="14.25">
      <c r="AO651" s="108">
        <v>721</v>
      </c>
      <c r="AP651" s="47">
        <v>4</v>
      </c>
      <c r="AQ651" s="47">
        <v>2</v>
      </c>
    </row>
    <row r="652" spans="41:43" ht="14.25">
      <c r="AO652" s="108">
        <v>722</v>
      </c>
      <c r="AP652" s="47">
        <v>4</v>
      </c>
      <c r="AQ652" s="47">
        <v>2</v>
      </c>
    </row>
    <row r="653" spans="41:43" ht="14.25">
      <c r="AO653" s="47">
        <v>723</v>
      </c>
      <c r="AP653" s="47">
        <v>4</v>
      </c>
      <c r="AQ653" s="47">
        <v>2</v>
      </c>
    </row>
    <row r="654" spans="41:43" ht="14.25">
      <c r="AO654" s="108">
        <v>724</v>
      </c>
      <c r="AP654" s="47">
        <v>4</v>
      </c>
      <c r="AQ654" s="47">
        <v>2</v>
      </c>
    </row>
    <row r="655" spans="41:43" ht="14.25">
      <c r="AO655" s="108">
        <v>725</v>
      </c>
      <c r="AP655" s="47">
        <v>4</v>
      </c>
      <c r="AQ655" s="47">
        <v>2</v>
      </c>
    </row>
    <row r="656" spans="41:43" ht="14.25">
      <c r="AO656" s="47">
        <v>726</v>
      </c>
      <c r="AP656" s="47">
        <v>4</v>
      </c>
      <c r="AQ656" s="47">
        <v>2</v>
      </c>
    </row>
    <row r="657" spans="41:43" ht="14.25">
      <c r="AO657" s="108">
        <v>727</v>
      </c>
      <c r="AP657" s="47">
        <v>4</v>
      </c>
      <c r="AQ657" s="47">
        <v>2</v>
      </c>
    </row>
    <row r="658" spans="41:43" ht="14.25">
      <c r="AO658" s="109">
        <v>728</v>
      </c>
      <c r="AP658" s="47">
        <v>2</v>
      </c>
      <c r="AQ658" s="47">
        <v>3</v>
      </c>
    </row>
    <row r="659" spans="41:43" ht="14.25">
      <c r="AO659" s="47">
        <v>729</v>
      </c>
      <c r="AP659" s="47">
        <v>2</v>
      </c>
      <c r="AQ659" s="47">
        <v>3</v>
      </c>
    </row>
    <row r="660" spans="41:43" ht="14.25">
      <c r="AO660" s="108">
        <v>730</v>
      </c>
      <c r="AP660" s="47">
        <v>2</v>
      </c>
      <c r="AQ660" s="47">
        <v>3</v>
      </c>
    </row>
    <row r="661" spans="41:43" ht="14.25">
      <c r="AO661" s="108">
        <v>731</v>
      </c>
      <c r="AP661" s="47">
        <v>2</v>
      </c>
      <c r="AQ661" s="47">
        <v>3</v>
      </c>
    </row>
    <row r="662" spans="41:43" ht="14.25">
      <c r="AO662" s="47">
        <v>732</v>
      </c>
      <c r="AP662" s="47">
        <v>2</v>
      </c>
      <c r="AQ662" s="47">
        <v>3</v>
      </c>
    </row>
    <row r="663" spans="41:43" ht="14.25">
      <c r="AO663" s="108">
        <v>733</v>
      </c>
      <c r="AP663" s="47">
        <v>2</v>
      </c>
      <c r="AQ663" s="47">
        <v>3</v>
      </c>
    </row>
    <row r="664" spans="41:43" ht="14.25">
      <c r="AO664" s="108">
        <v>734</v>
      </c>
      <c r="AP664" s="47">
        <v>2</v>
      </c>
      <c r="AQ664" s="47">
        <v>3</v>
      </c>
    </row>
    <row r="665" spans="41:43" ht="14.25">
      <c r="AO665" s="47">
        <v>735</v>
      </c>
      <c r="AP665" s="47">
        <v>2</v>
      </c>
      <c r="AQ665" s="47">
        <v>3</v>
      </c>
    </row>
    <row r="666" spans="41:43" ht="14.25">
      <c r="AO666" s="109">
        <v>736</v>
      </c>
      <c r="AP666" s="47">
        <v>2</v>
      </c>
      <c r="AQ666" s="47">
        <v>3</v>
      </c>
    </row>
    <row r="667" spans="41:43" ht="14.25">
      <c r="AO667" s="108">
        <v>737</v>
      </c>
      <c r="AP667" s="47">
        <v>2</v>
      </c>
      <c r="AQ667" s="47">
        <v>3</v>
      </c>
    </row>
    <row r="668" spans="41:43" ht="14.25">
      <c r="AO668" s="47">
        <v>738</v>
      </c>
      <c r="AP668" s="47">
        <v>2</v>
      </c>
      <c r="AQ668" s="47">
        <v>3</v>
      </c>
    </row>
    <row r="669" spans="41:43" ht="14.25">
      <c r="AO669" s="108">
        <v>739</v>
      </c>
      <c r="AP669" s="47">
        <v>2</v>
      </c>
      <c r="AQ669" s="47">
        <v>3</v>
      </c>
    </row>
    <row r="670" spans="41:43" ht="14.25">
      <c r="AO670" s="108">
        <v>740</v>
      </c>
      <c r="AP670" s="47">
        <v>2</v>
      </c>
      <c r="AQ670" s="47">
        <v>3</v>
      </c>
    </row>
    <row r="671" spans="41:43" ht="14.25">
      <c r="AO671" s="47">
        <v>741</v>
      </c>
      <c r="AP671" s="47">
        <v>2</v>
      </c>
      <c r="AQ671" s="47">
        <v>3</v>
      </c>
    </row>
    <row r="672" spans="41:43" ht="14.25">
      <c r="AO672" s="108">
        <v>742</v>
      </c>
      <c r="AP672" s="47">
        <v>2</v>
      </c>
      <c r="AQ672" s="47">
        <v>3</v>
      </c>
    </row>
    <row r="673" spans="41:43" ht="14.25">
      <c r="AO673" s="108">
        <v>743</v>
      </c>
      <c r="AP673" s="47">
        <v>2</v>
      </c>
      <c r="AQ673" s="47">
        <v>3</v>
      </c>
    </row>
    <row r="674" spans="41:43" ht="14.25">
      <c r="AO674" s="110">
        <v>744</v>
      </c>
      <c r="AP674" s="47">
        <v>2</v>
      </c>
      <c r="AQ674" s="47">
        <v>3</v>
      </c>
    </row>
    <row r="675" spans="41:43" ht="14.25">
      <c r="AO675" s="108">
        <v>745</v>
      </c>
      <c r="AP675" s="47">
        <v>2</v>
      </c>
      <c r="AQ675" s="47">
        <v>3</v>
      </c>
    </row>
    <row r="676" spans="41:43" ht="14.25">
      <c r="AO676" s="108">
        <v>746</v>
      </c>
      <c r="AP676" s="47">
        <v>2</v>
      </c>
      <c r="AQ676" s="47">
        <v>3</v>
      </c>
    </row>
    <row r="677" spans="41:43" ht="14.25">
      <c r="AO677" s="47">
        <v>747</v>
      </c>
      <c r="AP677" s="47">
        <v>2</v>
      </c>
      <c r="AQ677" s="47">
        <v>3</v>
      </c>
    </row>
    <row r="678" spans="41:43" ht="14.25">
      <c r="AO678" s="108">
        <v>748</v>
      </c>
      <c r="AP678" s="47">
        <v>2</v>
      </c>
      <c r="AQ678" s="47">
        <v>3</v>
      </c>
    </row>
    <row r="679" spans="41:43" ht="14.25">
      <c r="AO679" s="108">
        <v>749</v>
      </c>
      <c r="AP679" s="47">
        <v>2</v>
      </c>
      <c r="AQ679" s="47">
        <v>3</v>
      </c>
    </row>
    <row r="680" spans="41:43" ht="14.25">
      <c r="AO680" s="47">
        <v>750</v>
      </c>
      <c r="AP680" s="47">
        <v>2</v>
      </c>
      <c r="AQ680" s="47">
        <v>3</v>
      </c>
    </row>
    <row r="681" spans="41:43" ht="14.25">
      <c r="AO681" s="108">
        <v>751</v>
      </c>
      <c r="AP681" s="47">
        <v>2</v>
      </c>
      <c r="AQ681" s="47">
        <v>3</v>
      </c>
    </row>
    <row r="682" spans="41:43" ht="14.25">
      <c r="AO682" s="109">
        <v>752</v>
      </c>
      <c r="AP682" s="47">
        <v>2</v>
      </c>
      <c r="AQ682" s="47">
        <v>3</v>
      </c>
    </row>
    <row r="683" spans="41:43" ht="14.25">
      <c r="AO683" s="47">
        <v>753</v>
      </c>
      <c r="AP683" s="47">
        <v>2</v>
      </c>
      <c r="AQ683" s="47">
        <v>3</v>
      </c>
    </row>
    <row r="684" spans="41:43" ht="14.25">
      <c r="AO684" s="108">
        <v>754</v>
      </c>
      <c r="AP684" s="47">
        <v>2</v>
      </c>
      <c r="AQ684" s="47">
        <v>3</v>
      </c>
    </row>
    <row r="685" spans="41:43" ht="14.25">
      <c r="AO685" s="108">
        <v>755</v>
      </c>
      <c r="AP685" s="47">
        <v>2</v>
      </c>
      <c r="AQ685" s="47">
        <v>3</v>
      </c>
    </row>
    <row r="686" spans="41:43" ht="14.25">
      <c r="AO686" s="47">
        <v>756</v>
      </c>
      <c r="AP686" s="47">
        <v>2</v>
      </c>
      <c r="AQ686" s="47">
        <v>3</v>
      </c>
    </row>
    <row r="687" spans="41:43" ht="14.25">
      <c r="AO687" s="108">
        <v>757</v>
      </c>
      <c r="AP687" s="47">
        <v>2</v>
      </c>
      <c r="AQ687" s="47">
        <v>3</v>
      </c>
    </row>
    <row r="688" spans="41:43" ht="14.25">
      <c r="AO688" s="108">
        <v>758</v>
      </c>
      <c r="AP688" s="47">
        <v>2</v>
      </c>
      <c r="AQ688" s="47">
        <v>3</v>
      </c>
    </row>
    <row r="689" spans="41:43" ht="14.25">
      <c r="AO689" s="47">
        <v>759</v>
      </c>
      <c r="AP689" s="47">
        <v>2</v>
      </c>
      <c r="AQ689" s="47">
        <v>3</v>
      </c>
    </row>
    <row r="690" spans="41:43" ht="14.25">
      <c r="AO690" s="109">
        <v>760</v>
      </c>
      <c r="AP690" s="47">
        <v>2</v>
      </c>
      <c r="AQ690" s="47">
        <v>3</v>
      </c>
    </row>
    <row r="691" spans="41:43" ht="14.25">
      <c r="AO691" s="108">
        <v>761</v>
      </c>
      <c r="AP691" s="47">
        <v>2</v>
      </c>
      <c r="AQ691" s="47">
        <v>3</v>
      </c>
    </row>
    <row r="692" spans="41:43" ht="14.25">
      <c r="AO692" s="47">
        <v>762</v>
      </c>
      <c r="AP692" s="47">
        <v>2</v>
      </c>
      <c r="AQ692" s="47">
        <v>3</v>
      </c>
    </row>
    <row r="693" spans="41:43" ht="14.25">
      <c r="AO693" s="108">
        <v>763</v>
      </c>
      <c r="AP693" s="47">
        <v>2</v>
      </c>
      <c r="AQ693" s="47">
        <v>3</v>
      </c>
    </row>
    <row r="694" spans="41:43" ht="14.25">
      <c r="AO694" s="108">
        <v>764</v>
      </c>
      <c r="AP694" s="47">
        <v>2</v>
      </c>
      <c r="AQ694" s="47">
        <v>3</v>
      </c>
    </row>
    <row r="695" spans="41:43" ht="14.25">
      <c r="AO695" s="47">
        <v>765</v>
      </c>
      <c r="AP695" s="47">
        <v>2</v>
      </c>
      <c r="AQ695" s="47">
        <v>3</v>
      </c>
    </row>
    <row r="696" spans="41:43" ht="14.25">
      <c r="AO696" s="108">
        <v>766</v>
      </c>
      <c r="AP696" s="47">
        <v>2</v>
      </c>
      <c r="AQ696" s="47">
        <v>3</v>
      </c>
    </row>
    <row r="697" spans="41:43" ht="14.25">
      <c r="AO697" s="108">
        <v>767</v>
      </c>
      <c r="AP697" s="47">
        <v>2</v>
      </c>
      <c r="AQ697" s="47">
        <v>3</v>
      </c>
    </row>
    <row r="698" spans="41:43" ht="14.25">
      <c r="AO698" s="110">
        <v>768</v>
      </c>
      <c r="AP698" s="47">
        <v>0</v>
      </c>
      <c r="AQ698" s="47">
        <v>4</v>
      </c>
    </row>
    <row r="699" spans="41:43" ht="14.25">
      <c r="AO699" s="108">
        <v>769</v>
      </c>
      <c r="AP699" s="47">
        <v>0</v>
      </c>
      <c r="AQ699" s="47">
        <v>4</v>
      </c>
    </row>
    <row r="700" spans="41:43" ht="14.25">
      <c r="AO700" s="108">
        <v>770</v>
      </c>
      <c r="AP700" s="47">
        <v>0</v>
      </c>
      <c r="AQ700" s="47">
        <v>4</v>
      </c>
    </row>
    <row r="701" spans="41:43" ht="14.25">
      <c r="AO701" s="47">
        <v>771</v>
      </c>
      <c r="AP701" s="47">
        <v>0</v>
      </c>
      <c r="AQ701" s="47">
        <v>4</v>
      </c>
    </row>
    <row r="702" spans="41:43" ht="14.25">
      <c r="AO702" s="108">
        <v>772</v>
      </c>
      <c r="AP702" s="47">
        <v>0</v>
      </c>
      <c r="AQ702" s="47">
        <v>4</v>
      </c>
    </row>
    <row r="703" spans="41:43" ht="14.25">
      <c r="AO703" s="108">
        <v>773</v>
      </c>
      <c r="AP703" s="47">
        <v>0</v>
      </c>
      <c r="AQ703" s="47">
        <v>4</v>
      </c>
    </row>
    <row r="704" spans="41:43" ht="14.25">
      <c r="AO704" s="47">
        <v>774</v>
      </c>
      <c r="AP704" s="47">
        <v>0</v>
      </c>
      <c r="AQ704" s="47">
        <v>4</v>
      </c>
    </row>
    <row r="705" spans="41:43" ht="14.25">
      <c r="AO705" s="108">
        <v>775</v>
      </c>
      <c r="AP705" s="47">
        <v>0</v>
      </c>
      <c r="AQ705" s="47">
        <v>4</v>
      </c>
    </row>
    <row r="706" spans="41:43" ht="14.25">
      <c r="AO706" s="109">
        <v>776</v>
      </c>
      <c r="AP706" s="47">
        <v>0</v>
      </c>
      <c r="AQ706" s="47">
        <v>4</v>
      </c>
    </row>
    <row r="707" spans="41:43" ht="14.25">
      <c r="AO707" s="47">
        <v>777</v>
      </c>
      <c r="AP707" s="47">
        <v>0</v>
      </c>
      <c r="AQ707" s="47">
        <v>4</v>
      </c>
    </row>
    <row r="708" spans="41:43" ht="14.25">
      <c r="AO708" s="108">
        <v>778</v>
      </c>
      <c r="AP708" s="47">
        <v>0</v>
      </c>
      <c r="AQ708" s="47">
        <v>4</v>
      </c>
    </row>
    <row r="709" spans="41:43" ht="14.25">
      <c r="AO709" s="108">
        <v>779</v>
      </c>
      <c r="AP709" s="47">
        <v>0</v>
      </c>
      <c r="AQ709" s="47">
        <v>4</v>
      </c>
    </row>
    <row r="710" spans="41:43" ht="14.25">
      <c r="AO710" s="47">
        <v>780</v>
      </c>
      <c r="AP710" s="47">
        <v>0</v>
      </c>
      <c r="AQ710" s="47">
        <v>4</v>
      </c>
    </row>
    <row r="711" spans="41:43" ht="14.25">
      <c r="AO711" s="108">
        <v>781</v>
      </c>
      <c r="AP711" s="47">
        <v>0</v>
      </c>
      <c r="AQ711" s="47">
        <v>4</v>
      </c>
    </row>
    <row r="712" spans="41:43" ht="14.25">
      <c r="AO712" s="108">
        <v>782</v>
      </c>
      <c r="AP712" s="47">
        <v>0</v>
      </c>
      <c r="AQ712" s="47">
        <v>4</v>
      </c>
    </row>
    <row r="713" spans="41:43" ht="14.25">
      <c r="AO713" s="47">
        <v>783</v>
      </c>
      <c r="AP713" s="47">
        <v>0</v>
      </c>
      <c r="AQ713" s="47">
        <v>4</v>
      </c>
    </row>
    <row r="714" spans="41:43" ht="14.25">
      <c r="AO714" s="109">
        <v>784</v>
      </c>
      <c r="AP714" s="47">
        <v>0</v>
      </c>
      <c r="AQ714" s="47">
        <v>4</v>
      </c>
    </row>
    <row r="715" spans="41:43" ht="14.25">
      <c r="AO715" s="108">
        <v>785</v>
      </c>
      <c r="AP715" s="47">
        <v>0</v>
      </c>
      <c r="AQ715" s="47">
        <v>4</v>
      </c>
    </row>
    <row r="716" spans="41:43" ht="14.25">
      <c r="AO716" s="47">
        <v>786</v>
      </c>
      <c r="AP716" s="47">
        <v>0</v>
      </c>
      <c r="AQ716" s="47">
        <v>4</v>
      </c>
    </row>
    <row r="717" spans="41:43" ht="14.25">
      <c r="AO717" s="108">
        <v>787</v>
      </c>
      <c r="AP717" s="47">
        <v>0</v>
      </c>
      <c r="AQ717" s="47">
        <v>4</v>
      </c>
    </row>
    <row r="718" spans="41:43" ht="14.25">
      <c r="AO718" s="108">
        <v>788</v>
      </c>
      <c r="AP718" s="47">
        <v>0</v>
      </c>
      <c r="AQ718" s="47">
        <v>4</v>
      </c>
    </row>
    <row r="719" spans="41:43" ht="14.25">
      <c r="AO719" s="47">
        <v>789</v>
      </c>
      <c r="AP719" s="47">
        <v>0</v>
      </c>
      <c r="AQ719" s="47">
        <v>4</v>
      </c>
    </row>
    <row r="720" spans="41:43" ht="14.25">
      <c r="AO720" s="108">
        <v>790</v>
      </c>
      <c r="AP720" s="47">
        <v>0</v>
      </c>
      <c r="AQ720" s="47">
        <v>4</v>
      </c>
    </row>
    <row r="721" spans="41:43" ht="14.25">
      <c r="AO721" s="108">
        <v>791</v>
      </c>
      <c r="AP721" s="47">
        <v>0</v>
      </c>
      <c r="AQ721" s="47">
        <v>4</v>
      </c>
    </row>
    <row r="722" spans="41:43" ht="14.25">
      <c r="AO722" s="110">
        <v>792</v>
      </c>
      <c r="AP722" s="47">
        <v>0</v>
      </c>
      <c r="AQ722" s="47">
        <v>4</v>
      </c>
    </row>
    <row r="723" spans="41:43" ht="14.25">
      <c r="AO723" s="108">
        <v>793</v>
      </c>
      <c r="AP723" s="47">
        <v>0</v>
      </c>
      <c r="AQ723" s="47">
        <v>4</v>
      </c>
    </row>
    <row r="724" spans="41:43" ht="14.25">
      <c r="AO724" s="108">
        <v>794</v>
      </c>
      <c r="AP724" s="47">
        <v>0</v>
      </c>
      <c r="AQ724" s="47">
        <v>4</v>
      </c>
    </row>
    <row r="725" spans="41:43" ht="14.25">
      <c r="AO725" s="47">
        <v>795</v>
      </c>
      <c r="AP725" s="47">
        <v>0</v>
      </c>
      <c r="AQ725" s="47">
        <v>4</v>
      </c>
    </row>
    <row r="726" spans="41:43" ht="14.25">
      <c r="AO726" s="108">
        <v>796</v>
      </c>
      <c r="AP726" s="47">
        <v>0</v>
      </c>
      <c r="AQ726" s="47">
        <v>4</v>
      </c>
    </row>
    <row r="727" spans="41:43" ht="14.25">
      <c r="AO727" s="108">
        <v>797</v>
      </c>
      <c r="AP727" s="47">
        <v>0</v>
      </c>
      <c r="AQ727" s="47">
        <v>4</v>
      </c>
    </row>
    <row r="728" spans="41:43" ht="14.25">
      <c r="AO728" s="47">
        <v>798</v>
      </c>
      <c r="AP728" s="47">
        <v>0</v>
      </c>
      <c r="AQ728" s="47">
        <v>4</v>
      </c>
    </row>
    <row r="729" spans="41:43" ht="14.25">
      <c r="AO729" s="108">
        <v>799</v>
      </c>
      <c r="AP729" s="47">
        <v>0</v>
      </c>
      <c r="AQ729" s="47">
        <v>4</v>
      </c>
    </row>
    <row r="730" spans="41:43" ht="14.25">
      <c r="AO730" s="109">
        <v>800</v>
      </c>
      <c r="AP730" s="47">
        <v>0</v>
      </c>
      <c r="AQ730" s="47">
        <v>4</v>
      </c>
    </row>
    <row r="731" ht="14.25">
      <c r="AO731" s="34"/>
    </row>
    <row r="732" ht="14.25">
      <c r="AO732" s="34"/>
    </row>
    <row r="733" ht="14.25">
      <c r="AO733" s="34"/>
    </row>
    <row r="734" ht="14.25">
      <c r="AO734" s="34"/>
    </row>
    <row r="735" ht="14.25">
      <c r="AO735" s="34"/>
    </row>
    <row r="736" ht="14.25">
      <c r="AO736" s="34"/>
    </row>
    <row r="737" ht="14.25">
      <c r="AO737" s="34"/>
    </row>
    <row r="738" ht="14.25">
      <c r="AO738" s="34"/>
    </row>
    <row r="739" ht="14.25">
      <c r="AO739" s="34"/>
    </row>
    <row r="740" ht="14.25">
      <c r="AO740" s="34"/>
    </row>
    <row r="741" ht="14.25">
      <c r="AO741" s="34"/>
    </row>
    <row r="742" ht="14.25">
      <c r="AO742" s="34"/>
    </row>
    <row r="743" ht="14.25">
      <c r="AO743" s="34"/>
    </row>
    <row r="744" ht="14.25">
      <c r="AO744" s="34"/>
    </row>
    <row r="745" ht="14.25">
      <c r="AO745" s="34"/>
    </row>
    <row r="746" ht="14.25">
      <c r="AO746" s="34"/>
    </row>
    <row r="747" ht="14.25">
      <c r="AO747" s="34"/>
    </row>
    <row r="748" ht="14.25">
      <c r="AO748" s="34"/>
    </row>
    <row r="749" ht="14.25">
      <c r="AO749" s="34"/>
    </row>
    <row r="750" ht="14.25">
      <c r="AO750" s="34"/>
    </row>
    <row r="751" ht="14.25">
      <c r="AO751" s="34"/>
    </row>
    <row r="752" ht="14.25">
      <c r="AO752" s="34"/>
    </row>
    <row r="753" ht="14.25">
      <c r="AO753" s="34"/>
    </row>
    <row r="754" ht="14.25">
      <c r="AO754" s="34"/>
    </row>
    <row r="755" ht="14.25">
      <c r="AO755" s="34"/>
    </row>
    <row r="756" ht="14.25">
      <c r="AO756" s="34"/>
    </row>
    <row r="757" ht="14.25">
      <c r="AO757" s="34"/>
    </row>
    <row r="758" ht="14.25">
      <c r="AO758" s="34"/>
    </row>
    <row r="759" ht="14.25">
      <c r="AO759" s="34"/>
    </row>
    <row r="760" ht="14.25">
      <c r="AO760" s="34"/>
    </row>
    <row r="761" ht="14.25">
      <c r="AO761" s="34"/>
    </row>
    <row r="762" ht="14.25">
      <c r="AO762" s="34"/>
    </row>
    <row r="763" ht="14.25">
      <c r="AO763" s="34"/>
    </row>
    <row r="764" ht="14.25">
      <c r="AO764" s="34"/>
    </row>
    <row r="765" ht="14.25">
      <c r="AO765" s="34"/>
    </row>
    <row r="766" ht="14.25">
      <c r="AO766" s="34"/>
    </row>
    <row r="767" ht="14.25">
      <c r="AO767" s="34"/>
    </row>
    <row r="768" ht="14.25">
      <c r="AO768" s="34"/>
    </row>
    <row r="769" ht="14.25">
      <c r="AO769" s="34"/>
    </row>
    <row r="770" ht="14.25">
      <c r="AO770" s="34"/>
    </row>
    <row r="771" ht="14.25">
      <c r="AO771" s="34"/>
    </row>
  </sheetData>
  <sheetProtection password="CC11" sheet="1" formatRows="0" sort="0" autoFilter="0" pivotTables="0"/>
  <mergeCells count="27">
    <mergeCell ref="AA7:AB7"/>
    <mergeCell ref="D7:D8"/>
    <mergeCell ref="U7:U8"/>
    <mergeCell ref="T7:T8"/>
    <mergeCell ref="V7:V8"/>
    <mergeCell ref="W7:W8"/>
    <mergeCell ref="E7:E8"/>
    <mergeCell ref="F7:F8"/>
    <mergeCell ref="H7:H8"/>
    <mergeCell ref="J3:K3"/>
    <mergeCell ref="B6:F6"/>
    <mergeCell ref="H6:M6"/>
    <mergeCell ref="P7:Q7"/>
    <mergeCell ref="R6:S6"/>
    <mergeCell ref="N6:N8"/>
    <mergeCell ref="O6:O8"/>
    <mergeCell ref="R7:S7"/>
    <mergeCell ref="T6:AB6"/>
    <mergeCell ref="X7:X8"/>
    <mergeCell ref="Y7:Z7"/>
    <mergeCell ref="B7:B8"/>
    <mergeCell ref="J7:J8"/>
    <mergeCell ref="L7:M7"/>
    <mergeCell ref="K7:K8"/>
    <mergeCell ref="C7:C8"/>
    <mergeCell ref="G7:G8"/>
    <mergeCell ref="I7:I8"/>
  </mergeCells>
  <conditionalFormatting sqref="H9:J108">
    <cfRule type="cellIs" priority="12" dxfId="13" operator="equal" stopIfTrue="1">
      <formula>0</formula>
    </cfRule>
    <cfRule type="containsErrors" priority="13" dxfId="13" stopIfTrue="1">
      <formula>ISERROR(H9)</formula>
    </cfRule>
  </conditionalFormatting>
  <conditionalFormatting sqref="L9:S108">
    <cfRule type="containsErrors" priority="11" dxfId="13" stopIfTrue="1">
      <formula>ISERROR(L9)</formula>
    </cfRule>
  </conditionalFormatting>
  <conditionalFormatting sqref="AA9:AB108">
    <cfRule type="containsErrors" priority="13" dxfId="13" stopIfTrue="1">
      <formula>ISERROR(AA9)</formula>
    </cfRule>
  </conditionalFormatting>
  <conditionalFormatting sqref="T9:W108">
    <cfRule type="cellIs" priority="8" dxfId="14" operator="equal" stopIfTrue="1">
      <formula>0</formula>
    </cfRule>
  </conditionalFormatting>
  <conditionalFormatting sqref="K9:K108">
    <cfRule type="cellIs" priority="7" dxfId="14" operator="equal" stopIfTrue="1">
      <formula>0</formula>
    </cfRule>
    <cfRule type="containsErrors" priority="14" dxfId="14" stopIfTrue="1">
      <formula>ISERROR(K9)</formula>
    </cfRule>
  </conditionalFormatting>
  <conditionalFormatting sqref="U9:V108">
    <cfRule type="containsErrors" priority="5" dxfId="14" stopIfTrue="1">
      <formula>ISERROR(U9)</formula>
    </cfRule>
  </conditionalFormatting>
  <conditionalFormatting sqref="X9:X108">
    <cfRule type="cellIs" priority="4" dxfId="13" operator="equal" stopIfTrue="1">
      <formula>0</formula>
    </cfRule>
  </conditionalFormatting>
  <conditionalFormatting sqref="Y9:Z108">
    <cfRule type="containsErrors" priority="2" dxfId="13" stopIfTrue="1">
      <formula>ISERROR(Y9)</formula>
    </cfRule>
    <cfRule type="cellIs" priority="3" dxfId="13" operator="equal" stopIfTrue="1">
      <formula>0</formula>
    </cfRule>
  </conditionalFormatting>
  <dataValidations count="4">
    <dataValidation type="list" allowBlank="1" sqref="F9:F108">
      <formula1>$AE$9:$AE$14</formula1>
    </dataValidation>
    <dataValidation type="list" allowBlank="1" showInputMessage="1" showErrorMessage="1" sqref="E9:E108">
      <formula1>$AI$109:$AI$208</formula1>
    </dataValidation>
    <dataValidation type="list" allowBlank="1" showInputMessage="1" showErrorMessage="1" sqref="H3">
      <formula1>$AE$17:$AE$20</formula1>
    </dataValidation>
    <dataValidation type="list" allowBlank="1" showInputMessage="1" showErrorMessage="1" sqref="T9:T108">
      <formula1>$AE$23:$AE$34</formula1>
    </dataValidation>
  </dataValidations>
  <printOptions/>
  <pageMargins left="0.7" right="0.7" top="0.75" bottom="0.75" header="0.3" footer="0.3"/>
  <pageSetup horizontalDpi="600" verticalDpi="600" orientation="portrait" paperSize="9" r:id="rId4"/>
  <ignoredErrors>
    <ignoredError sqref="I109 Y12:Z108 Y9:Z11 L15:M108 L9:M14 H15:H108 I15:I108 J10:J108 P10:Q11 P15:Q108" evalError="1"/>
    <ignoredError sqref="X12:X108 U9" unlockedFormula="1"/>
    <ignoredError sqref="U12:U108 V12:V108 R9:S11 R12:S108 AA9:AB9 AA12:AB108 K15:K108 V9:V11 X10:X11 U10:U11 AA11:AB11 AB10" evalError="1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3:I10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3.00390625" style="11" customWidth="1"/>
    <col min="2" max="2" width="5.125" style="15" customWidth="1"/>
    <col min="3" max="3" width="17.75390625" style="16" customWidth="1"/>
    <col min="4" max="4" width="25.875" style="16" customWidth="1"/>
    <col min="5" max="5" width="18.625" style="16" customWidth="1"/>
    <col min="6" max="7" width="11.25390625" style="15" customWidth="1"/>
    <col min="8" max="9" width="12.375" style="15" customWidth="1"/>
    <col min="10" max="16384" width="9.00390625" style="11" customWidth="1"/>
  </cols>
  <sheetData>
    <row r="3" spans="2:9" s="8" customFormat="1" ht="29.25" customHeight="1">
      <c r="B3" s="144" t="s">
        <v>36</v>
      </c>
      <c r="C3" s="144" t="s">
        <v>6</v>
      </c>
      <c r="D3" s="144" t="s">
        <v>53</v>
      </c>
      <c r="E3" s="146" t="s">
        <v>7</v>
      </c>
      <c r="F3" s="144" t="s">
        <v>54</v>
      </c>
      <c r="G3" s="144" t="s">
        <v>32</v>
      </c>
      <c r="H3" s="148" t="str">
        <f>CONCATENATE("Потребность в препарате на ",'Реестр Актемра'!H3)</f>
        <v>Потребность в препарате на Полугодие</v>
      </c>
      <c r="I3" s="149"/>
    </row>
    <row r="4" spans="2:9" s="8" customFormat="1" ht="18.75" customHeight="1">
      <c r="B4" s="145"/>
      <c r="C4" s="145"/>
      <c r="D4" s="145"/>
      <c r="E4" s="147"/>
      <c r="F4" s="145"/>
      <c r="G4" s="145"/>
      <c r="H4" s="14" t="s">
        <v>13</v>
      </c>
      <c r="I4" s="14" t="s">
        <v>14</v>
      </c>
    </row>
    <row r="5" spans="2:9" ht="36">
      <c r="B5" s="13">
        <v>1</v>
      </c>
      <c r="C5" s="9">
        <f>'Реестр Актемра'!C9</f>
        <v>0</v>
      </c>
      <c r="D5" s="9">
        <f>'Реестр Актемра'!D9</f>
        <v>0</v>
      </c>
      <c r="E5" s="10">
        <f>'Реестр Актемра'!F9</f>
        <v>0</v>
      </c>
      <c r="F5" s="12">
        <f>'Реестр Актемра'!K9</f>
        <v>0</v>
      </c>
      <c r="G5" s="13" t="e">
        <f>'Реестр Актемра'!H9</f>
        <v>#N/A</v>
      </c>
      <c r="H5" s="12" t="e">
        <f>'Реестр Актемра'!R9</f>
        <v>#N/A</v>
      </c>
      <c r="I5" s="12" t="e">
        <f>'Реестр Актемра'!S9</f>
        <v>#N/A</v>
      </c>
    </row>
    <row r="6" spans="2:9" ht="24">
      <c r="B6" s="13">
        <v>2</v>
      </c>
      <c r="C6" s="9">
        <f>'Реестр Актемра'!C10</f>
        <v>0</v>
      </c>
      <c r="D6" s="9">
        <f>'Реестр Актемра'!D10</f>
        <v>0</v>
      </c>
      <c r="E6" s="10">
        <f>'Реестр Актемра'!F10</f>
        <v>0</v>
      </c>
      <c r="F6" s="12">
        <f>'Реестр Актемра'!K10</f>
        <v>0</v>
      </c>
      <c r="G6" s="13" t="e">
        <f>'Реестр Актемра'!H10</f>
        <v>#N/A</v>
      </c>
      <c r="H6" s="12" t="e">
        <f>'Реестр Актемра'!R10</f>
        <v>#N/A</v>
      </c>
      <c r="I6" s="12" t="e">
        <f>'Реестр Актемра'!S10</f>
        <v>#N/A</v>
      </c>
    </row>
    <row r="7" spans="2:9" ht="24">
      <c r="B7" s="13">
        <v>3</v>
      </c>
      <c r="C7" s="9">
        <f>'Реестр Актемра'!C11</f>
        <v>0</v>
      </c>
      <c r="D7" s="9">
        <f>'Реестр Актемра'!D11</f>
        <v>0</v>
      </c>
      <c r="E7" s="10">
        <f>'Реестр Актемра'!F11</f>
        <v>0</v>
      </c>
      <c r="F7" s="12">
        <f>'Реестр Актемра'!K11</f>
        <v>0</v>
      </c>
      <c r="G7" s="13" t="e">
        <f>'Реестр Актемра'!H11</f>
        <v>#N/A</v>
      </c>
      <c r="H7" s="12" t="e">
        <f>'Реестр Актемра'!R11</f>
        <v>#N/A</v>
      </c>
      <c r="I7" s="12" t="e">
        <f>'Реестр Актемра'!S11</f>
        <v>#N/A</v>
      </c>
    </row>
    <row r="8" spans="2:9" ht="24">
      <c r="B8" s="13">
        <v>4</v>
      </c>
      <c r="C8" s="9"/>
      <c r="D8" s="9">
        <f>'Реестр Актемра'!D12</f>
        <v>0</v>
      </c>
      <c r="E8" s="10">
        <f>'Реестр Актемра'!F12</f>
        <v>0</v>
      </c>
      <c r="F8" s="12">
        <f>'Реестр Актемра'!K12</f>
        <v>0</v>
      </c>
      <c r="G8" s="13" t="e">
        <f>'Реестр Актемра'!H12</f>
        <v>#N/A</v>
      </c>
      <c r="H8" s="12" t="e">
        <f>'Реестр Актемра'!R12</f>
        <v>#N/A</v>
      </c>
      <c r="I8" s="12" t="e">
        <f>'Реестр Актемра'!S12</f>
        <v>#N/A</v>
      </c>
    </row>
    <row r="9" spans="2:9" ht="24">
      <c r="B9" s="13">
        <v>5</v>
      </c>
      <c r="C9" s="9">
        <f>'Реестр Актемра'!C13</f>
        <v>0</v>
      </c>
      <c r="D9" s="9">
        <f>'Реестр Актемра'!D13</f>
        <v>0</v>
      </c>
      <c r="E9" s="10">
        <f>'Реестр Актемра'!F13</f>
        <v>0</v>
      </c>
      <c r="F9" s="12">
        <f>'Реестр Актемра'!K13</f>
        <v>0</v>
      </c>
      <c r="G9" s="13" t="e">
        <f>'Реестр Актемра'!H13</f>
        <v>#N/A</v>
      </c>
      <c r="H9" s="12" t="e">
        <f>'Реестр Актемра'!R13</f>
        <v>#N/A</v>
      </c>
      <c r="I9" s="12" t="e">
        <f>'Реестр Актемра'!S13</f>
        <v>#N/A</v>
      </c>
    </row>
    <row r="10" spans="2:9" ht="24">
      <c r="B10" s="13">
        <v>6</v>
      </c>
      <c r="C10" s="9">
        <f>'Реестр Актемра'!C14</f>
        <v>0</v>
      </c>
      <c r="D10" s="9">
        <f>'Реестр Актемра'!D14</f>
        <v>0</v>
      </c>
      <c r="E10" s="10">
        <f>'Реестр Актемра'!F14</f>
        <v>0</v>
      </c>
      <c r="F10" s="12">
        <f>'Реестр Актемра'!K14</f>
        <v>0</v>
      </c>
      <c r="G10" s="13" t="e">
        <f>'Реестр Актемра'!H14</f>
        <v>#N/A</v>
      </c>
      <c r="H10" s="12" t="e">
        <f>'Реестр Актемра'!R14</f>
        <v>#N/A</v>
      </c>
      <c r="I10" s="12" t="e">
        <f>'Реестр Актемра'!S14</f>
        <v>#N/A</v>
      </c>
    </row>
    <row r="11" spans="2:9" ht="14.25">
      <c r="B11" s="13">
        <v>7</v>
      </c>
      <c r="C11" s="9"/>
      <c r="D11" s="9">
        <f>'Реестр Актемра'!D15</f>
        <v>0</v>
      </c>
      <c r="E11" s="10">
        <f>'Реестр Актемра'!F15</f>
        <v>0</v>
      </c>
      <c r="F11" s="12" t="e">
        <f>'Реестр Актемра'!K15</f>
        <v>#N/A</v>
      </c>
      <c r="G11" s="13" t="e">
        <f>'Реестр Актемра'!H15</f>
        <v>#N/A</v>
      </c>
      <c r="H11" s="12" t="e">
        <f>'Реестр Актемра'!R15</f>
        <v>#N/A</v>
      </c>
      <c r="I11" s="12" t="e">
        <f>'Реестр Актемра'!S15</f>
        <v>#N/A</v>
      </c>
    </row>
    <row r="12" spans="2:9" ht="14.25">
      <c r="B12" s="13">
        <v>8</v>
      </c>
      <c r="C12" s="9">
        <f>'Реестр Актемра'!C16</f>
        <v>0</v>
      </c>
      <c r="D12" s="9">
        <f>'Реестр Актемра'!D16</f>
        <v>0</v>
      </c>
      <c r="E12" s="10">
        <f>'Реестр Актемра'!F16</f>
        <v>0</v>
      </c>
      <c r="F12" s="12" t="e">
        <f>'Реестр Актемра'!K16</f>
        <v>#N/A</v>
      </c>
      <c r="G12" s="13" t="e">
        <f>'Реестр Актемра'!H16</f>
        <v>#N/A</v>
      </c>
      <c r="H12" s="12" t="e">
        <f>'Реестр Актемра'!R16</f>
        <v>#N/A</v>
      </c>
      <c r="I12" s="12" t="e">
        <f>'Реестр Актемра'!S16</f>
        <v>#N/A</v>
      </c>
    </row>
    <row r="13" spans="2:9" ht="14.25">
      <c r="B13" s="13">
        <v>9</v>
      </c>
      <c r="C13" s="9">
        <f>'Реестр Актемра'!C17</f>
        <v>0</v>
      </c>
      <c r="D13" s="9">
        <f>'Реестр Актемра'!D17</f>
        <v>0</v>
      </c>
      <c r="E13" s="10">
        <f>'Реестр Актемра'!F17</f>
        <v>0</v>
      </c>
      <c r="F13" s="12" t="e">
        <f>'Реестр Актемра'!K17</f>
        <v>#N/A</v>
      </c>
      <c r="G13" s="13" t="e">
        <f>'Реестр Актемра'!H17</f>
        <v>#N/A</v>
      </c>
      <c r="H13" s="12" t="e">
        <f>'Реестр Актемра'!R17</f>
        <v>#N/A</v>
      </c>
      <c r="I13" s="12" t="e">
        <f>'Реестр Актемра'!S17</f>
        <v>#N/A</v>
      </c>
    </row>
    <row r="14" spans="2:9" ht="14.25">
      <c r="B14" s="13">
        <v>10</v>
      </c>
      <c r="C14" s="9">
        <f>'Реестр Актемра'!C18</f>
        <v>0</v>
      </c>
      <c r="D14" s="9">
        <f>'Реестр Актемра'!D18</f>
        <v>0</v>
      </c>
      <c r="E14" s="10">
        <f>'Реестр Актемра'!F18</f>
        <v>0</v>
      </c>
      <c r="F14" s="12" t="e">
        <f>'Реестр Актемра'!K18</f>
        <v>#N/A</v>
      </c>
      <c r="G14" s="13" t="e">
        <f>'Реестр Актемра'!H18</f>
        <v>#N/A</v>
      </c>
      <c r="H14" s="12" t="e">
        <f>'Реестр Актемра'!R18</f>
        <v>#N/A</v>
      </c>
      <c r="I14" s="12" t="e">
        <f>'Реестр Актемра'!S18</f>
        <v>#N/A</v>
      </c>
    </row>
    <row r="15" spans="2:9" ht="14.25">
      <c r="B15" s="13">
        <v>11</v>
      </c>
      <c r="C15" s="9">
        <f>'Реестр Актемра'!C19</f>
        <v>0</v>
      </c>
      <c r="D15" s="9">
        <f>'Реестр Актемра'!D19</f>
        <v>0</v>
      </c>
      <c r="E15" s="10">
        <f>'Реестр Актемра'!F19</f>
        <v>0</v>
      </c>
      <c r="F15" s="12" t="e">
        <f>'Реестр Актемра'!K19</f>
        <v>#N/A</v>
      </c>
      <c r="G15" s="13" t="e">
        <f>'Реестр Актемра'!H19</f>
        <v>#N/A</v>
      </c>
      <c r="H15" s="12" t="e">
        <f>'Реестр Актемра'!R19</f>
        <v>#N/A</v>
      </c>
      <c r="I15" s="12" t="e">
        <f>'Реестр Актемра'!S19</f>
        <v>#N/A</v>
      </c>
    </row>
    <row r="16" spans="2:9" ht="14.25">
      <c r="B16" s="13">
        <v>12</v>
      </c>
      <c r="C16" s="9">
        <f>'Реестр Актемра'!C20</f>
        <v>0</v>
      </c>
      <c r="D16" s="9">
        <f>'Реестр Актемра'!D20</f>
        <v>0</v>
      </c>
      <c r="E16" s="10">
        <f>'Реестр Актемра'!F20</f>
        <v>0</v>
      </c>
      <c r="F16" s="12" t="e">
        <f>'Реестр Актемра'!K20</f>
        <v>#N/A</v>
      </c>
      <c r="G16" s="13" t="e">
        <f>'Реестр Актемра'!H20</f>
        <v>#N/A</v>
      </c>
      <c r="H16" s="12" t="e">
        <f>'Реестр Актемра'!R20</f>
        <v>#N/A</v>
      </c>
      <c r="I16" s="12" t="e">
        <f>'Реестр Актемра'!S20</f>
        <v>#N/A</v>
      </c>
    </row>
    <row r="17" spans="2:9" ht="14.25">
      <c r="B17" s="13">
        <v>13</v>
      </c>
      <c r="C17" s="9">
        <f>'Реестр Актемра'!C21</f>
        <v>0</v>
      </c>
      <c r="D17" s="9">
        <f>'Реестр Актемра'!D21</f>
        <v>0</v>
      </c>
      <c r="E17" s="10">
        <f>'Реестр Актемра'!F21</f>
        <v>0</v>
      </c>
      <c r="F17" s="12" t="e">
        <f>'Реестр Актемра'!K21</f>
        <v>#N/A</v>
      </c>
      <c r="G17" s="13" t="e">
        <f>'Реестр Актемра'!H21</f>
        <v>#N/A</v>
      </c>
      <c r="H17" s="12" t="e">
        <f>'Реестр Актемра'!R21</f>
        <v>#N/A</v>
      </c>
      <c r="I17" s="12" t="e">
        <f>'Реестр Актемра'!S21</f>
        <v>#N/A</v>
      </c>
    </row>
    <row r="18" spans="2:9" ht="14.25">
      <c r="B18" s="13">
        <v>14</v>
      </c>
      <c r="C18" s="9">
        <f>'Реестр Актемра'!C22</f>
        <v>0</v>
      </c>
      <c r="D18" s="9">
        <f>'Реестр Актемра'!D22</f>
        <v>0</v>
      </c>
      <c r="E18" s="10">
        <f>'Реестр Актемра'!F22</f>
        <v>0</v>
      </c>
      <c r="F18" s="12" t="e">
        <f>'Реестр Актемра'!K22</f>
        <v>#N/A</v>
      </c>
      <c r="G18" s="13" t="e">
        <f>'Реестр Актемра'!H22</f>
        <v>#N/A</v>
      </c>
      <c r="H18" s="12" t="e">
        <f>'Реестр Актемра'!R22</f>
        <v>#N/A</v>
      </c>
      <c r="I18" s="12" t="e">
        <f>'Реестр Актемра'!S22</f>
        <v>#N/A</v>
      </c>
    </row>
    <row r="19" spans="2:9" ht="14.25">
      <c r="B19" s="13">
        <v>15</v>
      </c>
      <c r="C19" s="9">
        <f>'Реестр Актемра'!C23</f>
        <v>0</v>
      </c>
      <c r="D19" s="9">
        <f>'Реестр Актемра'!D23</f>
        <v>0</v>
      </c>
      <c r="E19" s="10">
        <f>'Реестр Актемра'!F23</f>
        <v>0</v>
      </c>
      <c r="F19" s="12" t="e">
        <f>'Реестр Актемра'!K23</f>
        <v>#N/A</v>
      </c>
      <c r="G19" s="13" t="e">
        <f>'Реестр Актемра'!H23</f>
        <v>#N/A</v>
      </c>
      <c r="H19" s="12" t="e">
        <f>'Реестр Актемра'!R23</f>
        <v>#N/A</v>
      </c>
      <c r="I19" s="12" t="e">
        <f>'Реестр Актемра'!S23</f>
        <v>#N/A</v>
      </c>
    </row>
    <row r="20" spans="2:9" ht="14.25">
      <c r="B20" s="13">
        <v>16</v>
      </c>
      <c r="C20" s="9">
        <f>'Реестр Актемра'!C24</f>
        <v>0</v>
      </c>
      <c r="D20" s="9">
        <f>'Реестр Актемра'!D24</f>
        <v>0</v>
      </c>
      <c r="E20" s="10">
        <f>'Реестр Актемра'!F24</f>
        <v>0</v>
      </c>
      <c r="F20" s="12" t="e">
        <f>'Реестр Актемра'!K24</f>
        <v>#N/A</v>
      </c>
      <c r="G20" s="13" t="e">
        <f>'Реестр Актемра'!H24</f>
        <v>#N/A</v>
      </c>
      <c r="H20" s="12" t="e">
        <f>'Реестр Актемра'!R24</f>
        <v>#N/A</v>
      </c>
      <c r="I20" s="12" t="e">
        <f>'Реестр Актемра'!S24</f>
        <v>#N/A</v>
      </c>
    </row>
    <row r="21" spans="2:9" ht="14.25">
      <c r="B21" s="13">
        <v>17</v>
      </c>
      <c r="C21" s="9">
        <f>'Реестр Актемра'!C25</f>
        <v>0</v>
      </c>
      <c r="D21" s="9">
        <f>'Реестр Актемра'!D25</f>
        <v>0</v>
      </c>
      <c r="E21" s="10">
        <f>'Реестр Актемра'!F25</f>
        <v>0</v>
      </c>
      <c r="F21" s="12" t="e">
        <f>'Реестр Актемра'!K25</f>
        <v>#N/A</v>
      </c>
      <c r="G21" s="13" t="e">
        <f>'Реестр Актемра'!H25</f>
        <v>#N/A</v>
      </c>
      <c r="H21" s="12" t="e">
        <f>'Реестр Актемра'!R25</f>
        <v>#N/A</v>
      </c>
      <c r="I21" s="12" t="e">
        <f>'Реестр Актемра'!S25</f>
        <v>#N/A</v>
      </c>
    </row>
    <row r="22" spans="2:9" ht="14.25">
      <c r="B22" s="13">
        <v>18</v>
      </c>
      <c r="C22" s="9">
        <f>'Реестр Актемра'!C26</f>
        <v>0</v>
      </c>
      <c r="D22" s="9">
        <f>'Реестр Актемра'!D26</f>
        <v>0</v>
      </c>
      <c r="E22" s="10">
        <f>'Реестр Актемра'!F26</f>
        <v>0</v>
      </c>
      <c r="F22" s="12" t="e">
        <f>'Реестр Актемра'!K26</f>
        <v>#N/A</v>
      </c>
      <c r="G22" s="13" t="e">
        <f>'Реестр Актемра'!H26</f>
        <v>#N/A</v>
      </c>
      <c r="H22" s="12" t="e">
        <f>'Реестр Актемра'!R26</f>
        <v>#N/A</v>
      </c>
      <c r="I22" s="12" t="e">
        <f>'Реестр Актемра'!S26</f>
        <v>#N/A</v>
      </c>
    </row>
    <row r="23" spans="2:9" ht="14.25">
      <c r="B23" s="13">
        <v>19</v>
      </c>
      <c r="C23" s="9">
        <f>'Реестр Актемра'!C27</f>
        <v>0</v>
      </c>
      <c r="D23" s="9">
        <f>'Реестр Актемра'!D27</f>
        <v>0</v>
      </c>
      <c r="E23" s="10">
        <f>'Реестр Актемра'!F27</f>
        <v>0</v>
      </c>
      <c r="F23" s="12" t="e">
        <f>'Реестр Актемра'!K27</f>
        <v>#N/A</v>
      </c>
      <c r="G23" s="13" t="e">
        <f>'Реестр Актемра'!H27</f>
        <v>#N/A</v>
      </c>
      <c r="H23" s="12" t="e">
        <f>'Реестр Актемра'!R27</f>
        <v>#N/A</v>
      </c>
      <c r="I23" s="12" t="e">
        <f>'Реестр Актемра'!S27</f>
        <v>#N/A</v>
      </c>
    </row>
    <row r="24" spans="2:9" ht="14.25">
      <c r="B24" s="13">
        <v>20</v>
      </c>
      <c r="C24" s="9">
        <f>'Реестр Актемра'!C28</f>
        <v>0</v>
      </c>
      <c r="D24" s="9">
        <f>'Реестр Актемра'!D28</f>
        <v>0</v>
      </c>
      <c r="E24" s="10">
        <f>'Реестр Актемра'!F28</f>
        <v>0</v>
      </c>
      <c r="F24" s="12" t="e">
        <f>'Реестр Актемра'!K28</f>
        <v>#N/A</v>
      </c>
      <c r="G24" s="13" t="e">
        <f>'Реестр Актемра'!H28</f>
        <v>#N/A</v>
      </c>
      <c r="H24" s="12" t="e">
        <f>'Реестр Актемра'!R28</f>
        <v>#N/A</v>
      </c>
      <c r="I24" s="12" t="e">
        <f>'Реестр Актемра'!S28</f>
        <v>#N/A</v>
      </c>
    </row>
    <row r="25" spans="2:9" ht="14.25">
      <c r="B25" s="13">
        <v>21</v>
      </c>
      <c r="C25" s="9">
        <f>'Реестр Актемра'!C29</f>
        <v>0</v>
      </c>
      <c r="D25" s="9">
        <f>'Реестр Актемра'!D29</f>
        <v>0</v>
      </c>
      <c r="E25" s="10">
        <f>'Реестр Актемра'!F29</f>
        <v>0</v>
      </c>
      <c r="F25" s="12" t="e">
        <f>'Реестр Актемра'!K29</f>
        <v>#N/A</v>
      </c>
      <c r="G25" s="13" t="e">
        <f>'Реестр Актемра'!H29</f>
        <v>#N/A</v>
      </c>
      <c r="H25" s="12" t="e">
        <f>'Реестр Актемра'!R29</f>
        <v>#N/A</v>
      </c>
      <c r="I25" s="12" t="e">
        <f>'Реестр Актемра'!S29</f>
        <v>#N/A</v>
      </c>
    </row>
    <row r="26" spans="2:9" ht="14.25">
      <c r="B26" s="13">
        <v>22</v>
      </c>
      <c r="C26" s="9">
        <f>'Реестр Актемра'!C30</f>
        <v>0</v>
      </c>
      <c r="D26" s="9">
        <f>'Реестр Актемра'!D30</f>
        <v>0</v>
      </c>
      <c r="E26" s="10">
        <f>'Реестр Актемра'!F30</f>
        <v>0</v>
      </c>
      <c r="F26" s="12" t="e">
        <f>'Реестр Актемра'!K30</f>
        <v>#N/A</v>
      </c>
      <c r="G26" s="13" t="e">
        <f>'Реестр Актемра'!H30</f>
        <v>#N/A</v>
      </c>
      <c r="H26" s="12" t="e">
        <f>'Реестр Актемра'!R30</f>
        <v>#N/A</v>
      </c>
      <c r="I26" s="12" t="e">
        <f>'Реестр Актемра'!S30</f>
        <v>#N/A</v>
      </c>
    </row>
    <row r="27" spans="2:9" ht="14.25">
      <c r="B27" s="13">
        <v>23</v>
      </c>
      <c r="C27" s="9">
        <f>'Реестр Актемра'!C31</f>
        <v>0</v>
      </c>
      <c r="D27" s="9">
        <f>'Реестр Актемра'!D31</f>
        <v>0</v>
      </c>
      <c r="E27" s="10">
        <f>'Реестр Актемра'!F31</f>
        <v>0</v>
      </c>
      <c r="F27" s="12" t="e">
        <f>'Реестр Актемра'!K31</f>
        <v>#N/A</v>
      </c>
      <c r="G27" s="13" t="e">
        <f>'Реестр Актемра'!H31</f>
        <v>#N/A</v>
      </c>
      <c r="H27" s="12" t="e">
        <f>'Реестр Актемра'!R31</f>
        <v>#N/A</v>
      </c>
      <c r="I27" s="12" t="e">
        <f>'Реестр Актемра'!S31</f>
        <v>#N/A</v>
      </c>
    </row>
    <row r="28" spans="2:9" ht="14.25">
      <c r="B28" s="13">
        <v>24</v>
      </c>
      <c r="C28" s="9">
        <f>'Реестр Актемра'!C32</f>
        <v>0</v>
      </c>
      <c r="D28" s="9">
        <f>'Реестр Актемра'!D32</f>
        <v>0</v>
      </c>
      <c r="E28" s="10">
        <f>'Реестр Актемра'!F32</f>
        <v>0</v>
      </c>
      <c r="F28" s="12" t="e">
        <f>'Реестр Актемра'!K32</f>
        <v>#N/A</v>
      </c>
      <c r="G28" s="13" t="e">
        <f>'Реестр Актемра'!H32</f>
        <v>#N/A</v>
      </c>
      <c r="H28" s="12" t="e">
        <f>'Реестр Актемра'!R32</f>
        <v>#N/A</v>
      </c>
      <c r="I28" s="12" t="e">
        <f>'Реестр Актемра'!S32</f>
        <v>#N/A</v>
      </c>
    </row>
    <row r="29" spans="2:9" ht="14.25">
      <c r="B29" s="13">
        <v>25</v>
      </c>
      <c r="C29" s="9">
        <f>'Реестр Актемра'!C33</f>
        <v>0</v>
      </c>
      <c r="D29" s="9">
        <f>'Реестр Актемра'!D33</f>
        <v>0</v>
      </c>
      <c r="E29" s="10">
        <f>'Реестр Актемра'!F33</f>
        <v>0</v>
      </c>
      <c r="F29" s="12" t="e">
        <f>'Реестр Актемра'!K33</f>
        <v>#N/A</v>
      </c>
      <c r="G29" s="13" t="e">
        <f>'Реестр Актемра'!H33</f>
        <v>#N/A</v>
      </c>
      <c r="H29" s="12" t="e">
        <f>'Реестр Актемра'!R33</f>
        <v>#N/A</v>
      </c>
      <c r="I29" s="12" t="e">
        <f>'Реестр Актемра'!S33</f>
        <v>#N/A</v>
      </c>
    </row>
    <row r="30" spans="2:9" ht="14.25">
      <c r="B30" s="13">
        <v>26</v>
      </c>
      <c r="C30" s="9">
        <f>'Реестр Актемра'!C34</f>
        <v>0</v>
      </c>
      <c r="D30" s="9">
        <f>'Реестр Актемра'!D34</f>
        <v>0</v>
      </c>
      <c r="E30" s="10">
        <f>'Реестр Актемра'!F34</f>
        <v>0</v>
      </c>
      <c r="F30" s="12" t="e">
        <f>'Реестр Актемра'!K34</f>
        <v>#N/A</v>
      </c>
      <c r="G30" s="13" t="e">
        <f>'Реестр Актемра'!H34</f>
        <v>#N/A</v>
      </c>
      <c r="H30" s="12" t="e">
        <f>'Реестр Актемра'!R34</f>
        <v>#N/A</v>
      </c>
      <c r="I30" s="12" t="e">
        <f>'Реестр Актемра'!S34</f>
        <v>#N/A</v>
      </c>
    </row>
    <row r="31" spans="2:9" ht="14.25">
      <c r="B31" s="13">
        <v>27</v>
      </c>
      <c r="C31" s="9">
        <f>'Реестр Актемра'!C35</f>
        <v>0</v>
      </c>
      <c r="D31" s="9">
        <f>'Реестр Актемра'!D35</f>
        <v>0</v>
      </c>
      <c r="E31" s="10">
        <f>'Реестр Актемра'!F35</f>
        <v>0</v>
      </c>
      <c r="F31" s="12" t="e">
        <f>'Реестр Актемра'!K35</f>
        <v>#N/A</v>
      </c>
      <c r="G31" s="13" t="e">
        <f>'Реестр Актемра'!H35</f>
        <v>#N/A</v>
      </c>
      <c r="H31" s="12" t="e">
        <f>'Реестр Актемра'!R35</f>
        <v>#N/A</v>
      </c>
      <c r="I31" s="12" t="e">
        <f>'Реестр Актемра'!S35</f>
        <v>#N/A</v>
      </c>
    </row>
    <row r="32" spans="2:9" ht="14.25">
      <c r="B32" s="13">
        <v>28</v>
      </c>
      <c r="C32" s="9">
        <f>'Реестр Актемра'!C36</f>
        <v>0</v>
      </c>
      <c r="D32" s="9">
        <f>'Реестр Актемра'!D36</f>
        <v>0</v>
      </c>
      <c r="E32" s="10">
        <f>'Реестр Актемра'!F36</f>
        <v>0</v>
      </c>
      <c r="F32" s="12" t="e">
        <f>'Реестр Актемра'!K36</f>
        <v>#N/A</v>
      </c>
      <c r="G32" s="13" t="e">
        <f>'Реестр Актемра'!H36</f>
        <v>#N/A</v>
      </c>
      <c r="H32" s="12" t="e">
        <f>'Реестр Актемра'!R36</f>
        <v>#N/A</v>
      </c>
      <c r="I32" s="12" t="e">
        <f>'Реестр Актемра'!S36</f>
        <v>#N/A</v>
      </c>
    </row>
    <row r="33" spans="2:9" ht="14.25">
      <c r="B33" s="13">
        <v>29</v>
      </c>
      <c r="C33" s="9">
        <f>'Реестр Актемра'!C37</f>
        <v>0</v>
      </c>
      <c r="D33" s="9">
        <f>'Реестр Актемра'!D37</f>
        <v>0</v>
      </c>
      <c r="E33" s="10">
        <f>'Реестр Актемра'!F37</f>
        <v>0</v>
      </c>
      <c r="F33" s="12" t="e">
        <f>'Реестр Актемра'!K37</f>
        <v>#N/A</v>
      </c>
      <c r="G33" s="13" t="e">
        <f>'Реестр Актемра'!H37</f>
        <v>#N/A</v>
      </c>
      <c r="H33" s="12" t="e">
        <f>'Реестр Актемра'!R37</f>
        <v>#N/A</v>
      </c>
      <c r="I33" s="12" t="e">
        <f>'Реестр Актемра'!S37</f>
        <v>#N/A</v>
      </c>
    </row>
    <row r="34" spans="2:9" ht="14.25">
      <c r="B34" s="13">
        <v>30</v>
      </c>
      <c r="C34" s="9">
        <f>'Реестр Актемра'!C38</f>
        <v>0</v>
      </c>
      <c r="D34" s="9">
        <f>'Реестр Актемра'!D38</f>
        <v>0</v>
      </c>
      <c r="E34" s="10">
        <f>'Реестр Актемра'!F38</f>
        <v>0</v>
      </c>
      <c r="F34" s="12" t="e">
        <f>'Реестр Актемра'!K38</f>
        <v>#N/A</v>
      </c>
      <c r="G34" s="13" t="e">
        <f>'Реестр Актемра'!H38</f>
        <v>#N/A</v>
      </c>
      <c r="H34" s="12" t="e">
        <f>'Реестр Актемра'!R38</f>
        <v>#N/A</v>
      </c>
      <c r="I34" s="12" t="e">
        <f>'Реестр Актемра'!S38</f>
        <v>#N/A</v>
      </c>
    </row>
    <row r="35" spans="2:9" ht="14.25">
      <c r="B35" s="13">
        <v>31</v>
      </c>
      <c r="C35" s="9">
        <f>'Реестр Актемра'!C39</f>
        <v>0</v>
      </c>
      <c r="D35" s="9">
        <f>'Реестр Актемра'!D39</f>
        <v>0</v>
      </c>
      <c r="E35" s="10">
        <f>'Реестр Актемра'!F39</f>
        <v>0</v>
      </c>
      <c r="F35" s="12" t="e">
        <f>'Реестр Актемра'!K39</f>
        <v>#N/A</v>
      </c>
      <c r="G35" s="13" t="e">
        <f>'Реестр Актемра'!H39</f>
        <v>#N/A</v>
      </c>
      <c r="H35" s="12" t="e">
        <f>'Реестр Актемра'!R39</f>
        <v>#N/A</v>
      </c>
      <c r="I35" s="12" t="e">
        <f>'Реестр Актемра'!S39</f>
        <v>#N/A</v>
      </c>
    </row>
    <row r="36" spans="2:9" ht="14.25">
      <c r="B36" s="13">
        <v>32</v>
      </c>
      <c r="C36" s="9">
        <f>'Реестр Актемра'!C40</f>
        <v>0</v>
      </c>
      <c r="D36" s="9">
        <f>'Реестр Актемра'!D40</f>
        <v>0</v>
      </c>
      <c r="E36" s="10">
        <f>'Реестр Актемра'!F40</f>
        <v>0</v>
      </c>
      <c r="F36" s="12" t="e">
        <f>'Реестр Актемра'!K40</f>
        <v>#N/A</v>
      </c>
      <c r="G36" s="13" t="e">
        <f>'Реестр Актемра'!H40</f>
        <v>#N/A</v>
      </c>
      <c r="H36" s="12" t="e">
        <f>'Реестр Актемра'!R40</f>
        <v>#N/A</v>
      </c>
      <c r="I36" s="12" t="e">
        <f>'Реестр Актемра'!S40</f>
        <v>#N/A</v>
      </c>
    </row>
    <row r="37" spans="2:9" ht="14.25">
      <c r="B37" s="13">
        <v>33</v>
      </c>
      <c r="C37" s="9">
        <f>'Реестр Актемра'!C41</f>
        <v>0</v>
      </c>
      <c r="D37" s="9">
        <f>'Реестр Актемра'!D41</f>
        <v>0</v>
      </c>
      <c r="E37" s="10">
        <f>'Реестр Актемра'!F41</f>
        <v>0</v>
      </c>
      <c r="F37" s="12" t="e">
        <f>'Реестр Актемра'!K41</f>
        <v>#N/A</v>
      </c>
      <c r="G37" s="13" t="e">
        <f>'Реестр Актемра'!H41</f>
        <v>#N/A</v>
      </c>
      <c r="H37" s="12" t="e">
        <f>'Реестр Актемра'!R41</f>
        <v>#N/A</v>
      </c>
      <c r="I37" s="12" t="e">
        <f>'Реестр Актемра'!S41</f>
        <v>#N/A</v>
      </c>
    </row>
    <row r="38" spans="2:9" ht="14.25">
      <c r="B38" s="13">
        <v>34</v>
      </c>
      <c r="C38" s="9">
        <f>'Реестр Актемра'!C42</f>
        <v>0</v>
      </c>
      <c r="D38" s="9">
        <f>'Реестр Актемра'!D42</f>
        <v>0</v>
      </c>
      <c r="E38" s="10">
        <f>'Реестр Актемра'!F42</f>
        <v>0</v>
      </c>
      <c r="F38" s="12" t="e">
        <f>'Реестр Актемра'!K42</f>
        <v>#N/A</v>
      </c>
      <c r="G38" s="13" t="e">
        <f>'Реестр Актемра'!H42</f>
        <v>#N/A</v>
      </c>
      <c r="H38" s="12" t="e">
        <f>'Реестр Актемра'!R42</f>
        <v>#N/A</v>
      </c>
      <c r="I38" s="12" t="e">
        <f>'Реестр Актемра'!S42</f>
        <v>#N/A</v>
      </c>
    </row>
    <row r="39" spans="2:9" ht="14.25">
      <c r="B39" s="13">
        <v>35</v>
      </c>
      <c r="C39" s="9">
        <f>'Реестр Актемра'!C43</f>
        <v>0</v>
      </c>
      <c r="D39" s="9">
        <f>'Реестр Актемра'!D43</f>
        <v>0</v>
      </c>
      <c r="E39" s="10">
        <f>'Реестр Актемра'!F43</f>
        <v>0</v>
      </c>
      <c r="F39" s="12" t="e">
        <f>'Реестр Актемра'!K43</f>
        <v>#N/A</v>
      </c>
      <c r="G39" s="13" t="e">
        <f>'Реестр Актемра'!H43</f>
        <v>#N/A</v>
      </c>
      <c r="H39" s="12" t="e">
        <f>'Реестр Актемра'!R43</f>
        <v>#N/A</v>
      </c>
      <c r="I39" s="12" t="e">
        <f>'Реестр Актемра'!S43</f>
        <v>#N/A</v>
      </c>
    </row>
    <row r="40" spans="2:9" ht="14.25">
      <c r="B40" s="13">
        <v>36</v>
      </c>
      <c r="C40" s="9">
        <f>'Реестр Актемра'!C44</f>
        <v>0</v>
      </c>
      <c r="D40" s="9">
        <f>'Реестр Актемра'!D44</f>
        <v>0</v>
      </c>
      <c r="E40" s="10">
        <f>'Реестр Актемра'!F44</f>
        <v>0</v>
      </c>
      <c r="F40" s="12" t="e">
        <f>'Реестр Актемра'!K44</f>
        <v>#N/A</v>
      </c>
      <c r="G40" s="13" t="e">
        <f>'Реестр Актемра'!H44</f>
        <v>#N/A</v>
      </c>
      <c r="H40" s="12" t="e">
        <f>'Реестр Актемра'!R44</f>
        <v>#N/A</v>
      </c>
      <c r="I40" s="12" t="e">
        <f>'Реестр Актемра'!S44</f>
        <v>#N/A</v>
      </c>
    </row>
    <row r="41" spans="2:9" ht="14.25">
      <c r="B41" s="13">
        <v>37</v>
      </c>
      <c r="C41" s="9">
        <f>'Реестр Актемра'!C45</f>
        <v>0</v>
      </c>
      <c r="D41" s="9">
        <f>'Реестр Актемра'!D45</f>
        <v>0</v>
      </c>
      <c r="E41" s="10">
        <f>'Реестр Актемра'!F45</f>
        <v>0</v>
      </c>
      <c r="F41" s="12" t="e">
        <f>'Реестр Актемра'!K45</f>
        <v>#N/A</v>
      </c>
      <c r="G41" s="13" t="e">
        <f>'Реестр Актемра'!H45</f>
        <v>#N/A</v>
      </c>
      <c r="H41" s="12" t="e">
        <f>'Реестр Актемра'!R45</f>
        <v>#N/A</v>
      </c>
      <c r="I41" s="12" t="e">
        <f>'Реестр Актемра'!S45</f>
        <v>#N/A</v>
      </c>
    </row>
    <row r="42" spans="2:9" ht="14.25">
      <c r="B42" s="13">
        <v>38</v>
      </c>
      <c r="C42" s="9">
        <f>'Реестр Актемра'!C46</f>
        <v>0</v>
      </c>
      <c r="D42" s="9">
        <f>'Реестр Актемра'!D46</f>
        <v>0</v>
      </c>
      <c r="E42" s="10">
        <f>'Реестр Актемра'!F46</f>
        <v>0</v>
      </c>
      <c r="F42" s="12" t="e">
        <f>'Реестр Актемра'!K46</f>
        <v>#N/A</v>
      </c>
      <c r="G42" s="13" t="e">
        <f>'Реестр Актемра'!H46</f>
        <v>#N/A</v>
      </c>
      <c r="H42" s="12" t="e">
        <f>'Реестр Актемра'!R46</f>
        <v>#N/A</v>
      </c>
      <c r="I42" s="12" t="e">
        <f>'Реестр Актемра'!S46</f>
        <v>#N/A</v>
      </c>
    </row>
    <row r="43" spans="2:9" ht="14.25">
      <c r="B43" s="13">
        <v>39</v>
      </c>
      <c r="C43" s="9">
        <f>'Реестр Актемра'!C47</f>
        <v>0</v>
      </c>
      <c r="D43" s="9">
        <f>'Реестр Актемра'!D47</f>
        <v>0</v>
      </c>
      <c r="E43" s="10">
        <f>'Реестр Актемра'!F47</f>
        <v>0</v>
      </c>
      <c r="F43" s="12" t="e">
        <f>'Реестр Актемра'!K47</f>
        <v>#N/A</v>
      </c>
      <c r="G43" s="13" t="e">
        <f>'Реестр Актемра'!H47</f>
        <v>#N/A</v>
      </c>
      <c r="H43" s="12" t="e">
        <f>'Реестр Актемра'!R47</f>
        <v>#N/A</v>
      </c>
      <c r="I43" s="12" t="e">
        <f>'Реестр Актемра'!S47</f>
        <v>#N/A</v>
      </c>
    </row>
    <row r="44" spans="2:9" ht="14.25">
      <c r="B44" s="13">
        <v>40</v>
      </c>
      <c r="C44" s="9">
        <f>'Реестр Актемра'!C48</f>
        <v>0</v>
      </c>
      <c r="D44" s="9">
        <f>'Реестр Актемра'!D48</f>
        <v>0</v>
      </c>
      <c r="E44" s="10">
        <f>'Реестр Актемра'!F48</f>
        <v>0</v>
      </c>
      <c r="F44" s="12" t="e">
        <f>'Реестр Актемра'!K48</f>
        <v>#N/A</v>
      </c>
      <c r="G44" s="13" t="e">
        <f>'Реестр Актемра'!H48</f>
        <v>#N/A</v>
      </c>
      <c r="H44" s="12" t="e">
        <f>'Реестр Актемра'!R48</f>
        <v>#N/A</v>
      </c>
      <c r="I44" s="12" t="e">
        <f>'Реестр Актемра'!S48</f>
        <v>#N/A</v>
      </c>
    </row>
    <row r="45" spans="2:9" ht="14.25">
      <c r="B45" s="13">
        <v>41</v>
      </c>
      <c r="C45" s="9">
        <f>'Реестр Актемра'!C49</f>
        <v>0</v>
      </c>
      <c r="D45" s="9">
        <f>'Реестр Актемра'!D49</f>
        <v>0</v>
      </c>
      <c r="E45" s="10">
        <f>'Реестр Актемра'!F49</f>
        <v>0</v>
      </c>
      <c r="F45" s="12" t="e">
        <f>'Реестр Актемра'!K49</f>
        <v>#N/A</v>
      </c>
      <c r="G45" s="13" t="e">
        <f>'Реестр Актемра'!H49</f>
        <v>#N/A</v>
      </c>
      <c r="H45" s="12" t="e">
        <f>'Реестр Актемра'!R49</f>
        <v>#N/A</v>
      </c>
      <c r="I45" s="12" t="e">
        <f>'Реестр Актемра'!S49</f>
        <v>#N/A</v>
      </c>
    </row>
    <row r="46" spans="2:9" ht="14.25">
      <c r="B46" s="13">
        <v>42</v>
      </c>
      <c r="C46" s="9">
        <f>'Реестр Актемра'!C50</f>
        <v>0</v>
      </c>
      <c r="D46" s="9">
        <f>'Реестр Актемра'!D50</f>
        <v>0</v>
      </c>
      <c r="E46" s="10">
        <f>'Реестр Актемра'!F50</f>
        <v>0</v>
      </c>
      <c r="F46" s="12" t="e">
        <f>'Реестр Актемра'!K50</f>
        <v>#N/A</v>
      </c>
      <c r="G46" s="13" t="e">
        <f>'Реестр Актемра'!H50</f>
        <v>#N/A</v>
      </c>
      <c r="H46" s="12" t="e">
        <f>'Реестр Актемра'!R50</f>
        <v>#N/A</v>
      </c>
      <c r="I46" s="12" t="e">
        <f>'Реестр Актемра'!S50</f>
        <v>#N/A</v>
      </c>
    </row>
    <row r="47" spans="2:9" ht="14.25">
      <c r="B47" s="13">
        <v>43</v>
      </c>
      <c r="C47" s="9">
        <f>'Реестр Актемра'!C51</f>
        <v>0</v>
      </c>
      <c r="D47" s="9">
        <f>'Реестр Актемра'!D51</f>
        <v>0</v>
      </c>
      <c r="E47" s="10">
        <f>'Реестр Актемра'!F51</f>
        <v>0</v>
      </c>
      <c r="F47" s="12" t="e">
        <f>'Реестр Актемра'!K51</f>
        <v>#N/A</v>
      </c>
      <c r="G47" s="13" t="e">
        <f>'Реестр Актемра'!H51</f>
        <v>#N/A</v>
      </c>
      <c r="H47" s="12" t="e">
        <f>'Реестр Актемра'!R51</f>
        <v>#N/A</v>
      </c>
      <c r="I47" s="12" t="e">
        <f>'Реестр Актемра'!S51</f>
        <v>#N/A</v>
      </c>
    </row>
    <row r="48" spans="2:9" ht="14.25">
      <c r="B48" s="13">
        <v>44</v>
      </c>
      <c r="C48" s="9">
        <f>'Реестр Актемра'!C52</f>
        <v>0</v>
      </c>
      <c r="D48" s="9">
        <f>'Реестр Актемра'!D52</f>
        <v>0</v>
      </c>
      <c r="E48" s="10">
        <f>'Реестр Актемра'!F52</f>
        <v>0</v>
      </c>
      <c r="F48" s="12" t="e">
        <f>'Реестр Актемра'!K52</f>
        <v>#N/A</v>
      </c>
      <c r="G48" s="13" t="e">
        <f>'Реестр Актемра'!H52</f>
        <v>#N/A</v>
      </c>
      <c r="H48" s="12" t="e">
        <f>'Реестр Актемра'!R52</f>
        <v>#N/A</v>
      </c>
      <c r="I48" s="12" t="e">
        <f>'Реестр Актемра'!S52</f>
        <v>#N/A</v>
      </c>
    </row>
    <row r="49" spans="2:9" ht="14.25">
      <c r="B49" s="13">
        <v>45</v>
      </c>
      <c r="C49" s="9">
        <f>'Реестр Актемра'!C53</f>
        <v>0</v>
      </c>
      <c r="D49" s="9">
        <f>'Реестр Актемра'!D53</f>
        <v>0</v>
      </c>
      <c r="E49" s="10">
        <f>'Реестр Актемра'!F53</f>
        <v>0</v>
      </c>
      <c r="F49" s="12" t="e">
        <f>'Реестр Актемра'!K53</f>
        <v>#N/A</v>
      </c>
      <c r="G49" s="13" t="e">
        <f>'Реестр Актемра'!H53</f>
        <v>#N/A</v>
      </c>
      <c r="H49" s="12" t="e">
        <f>'Реестр Актемра'!R53</f>
        <v>#N/A</v>
      </c>
      <c r="I49" s="12" t="e">
        <f>'Реестр Актемра'!S53</f>
        <v>#N/A</v>
      </c>
    </row>
    <row r="50" spans="2:9" ht="14.25">
      <c r="B50" s="13">
        <v>46</v>
      </c>
      <c r="C50" s="9">
        <f>'Реестр Актемра'!C54</f>
        <v>0</v>
      </c>
      <c r="D50" s="9">
        <f>'Реестр Актемра'!D54</f>
        <v>0</v>
      </c>
      <c r="E50" s="10">
        <f>'Реестр Актемра'!F54</f>
        <v>0</v>
      </c>
      <c r="F50" s="12" t="e">
        <f>'Реестр Актемра'!K54</f>
        <v>#N/A</v>
      </c>
      <c r="G50" s="13" t="e">
        <f>'Реестр Актемра'!H54</f>
        <v>#N/A</v>
      </c>
      <c r="H50" s="12" t="e">
        <f>'Реестр Актемра'!R54</f>
        <v>#N/A</v>
      </c>
      <c r="I50" s="12" t="e">
        <f>'Реестр Актемра'!S54</f>
        <v>#N/A</v>
      </c>
    </row>
    <row r="51" spans="2:9" ht="14.25">
      <c r="B51" s="13">
        <v>47</v>
      </c>
      <c r="C51" s="9">
        <f>'Реестр Актемра'!C55</f>
        <v>0</v>
      </c>
      <c r="D51" s="9">
        <f>'Реестр Актемра'!D55</f>
        <v>0</v>
      </c>
      <c r="E51" s="10">
        <f>'Реестр Актемра'!F55</f>
        <v>0</v>
      </c>
      <c r="F51" s="12" t="e">
        <f>'Реестр Актемра'!K55</f>
        <v>#N/A</v>
      </c>
      <c r="G51" s="13" t="e">
        <f>'Реестр Актемра'!H55</f>
        <v>#N/A</v>
      </c>
      <c r="H51" s="12" t="e">
        <f>'Реестр Актемра'!R55</f>
        <v>#N/A</v>
      </c>
      <c r="I51" s="12" t="e">
        <f>'Реестр Актемра'!S55</f>
        <v>#N/A</v>
      </c>
    </row>
    <row r="52" spans="2:9" ht="14.25">
      <c r="B52" s="13">
        <v>48</v>
      </c>
      <c r="C52" s="9">
        <f>'Реестр Актемра'!C56</f>
        <v>0</v>
      </c>
      <c r="D52" s="9">
        <f>'Реестр Актемра'!D56</f>
        <v>0</v>
      </c>
      <c r="E52" s="10">
        <f>'Реестр Актемра'!F56</f>
        <v>0</v>
      </c>
      <c r="F52" s="12" t="e">
        <f>'Реестр Актемра'!K56</f>
        <v>#N/A</v>
      </c>
      <c r="G52" s="13" t="e">
        <f>'Реестр Актемра'!H56</f>
        <v>#N/A</v>
      </c>
      <c r="H52" s="12" t="e">
        <f>'Реестр Актемра'!R56</f>
        <v>#N/A</v>
      </c>
      <c r="I52" s="12" t="e">
        <f>'Реестр Актемра'!S56</f>
        <v>#N/A</v>
      </c>
    </row>
    <row r="53" spans="2:9" ht="14.25">
      <c r="B53" s="13">
        <v>49</v>
      </c>
      <c r="C53" s="9">
        <f>'Реестр Актемра'!C57</f>
        <v>0</v>
      </c>
      <c r="D53" s="9">
        <f>'Реестр Актемра'!D57</f>
        <v>0</v>
      </c>
      <c r="E53" s="10">
        <f>'Реестр Актемра'!F57</f>
        <v>0</v>
      </c>
      <c r="F53" s="12" t="e">
        <f>'Реестр Актемра'!K57</f>
        <v>#N/A</v>
      </c>
      <c r="G53" s="13" t="e">
        <f>'Реестр Актемра'!H57</f>
        <v>#N/A</v>
      </c>
      <c r="H53" s="12" t="e">
        <f>'Реестр Актемра'!R57</f>
        <v>#N/A</v>
      </c>
      <c r="I53" s="12" t="e">
        <f>'Реестр Актемра'!S57</f>
        <v>#N/A</v>
      </c>
    </row>
    <row r="54" spans="2:9" ht="14.25">
      <c r="B54" s="13">
        <v>50</v>
      </c>
      <c r="C54" s="9">
        <f>'Реестр Актемра'!C58</f>
        <v>0</v>
      </c>
      <c r="D54" s="9">
        <f>'Реестр Актемра'!D58</f>
        <v>0</v>
      </c>
      <c r="E54" s="10">
        <f>'Реестр Актемра'!F58</f>
        <v>0</v>
      </c>
      <c r="F54" s="12" t="e">
        <f>'Реестр Актемра'!K58</f>
        <v>#N/A</v>
      </c>
      <c r="G54" s="13" t="e">
        <f>'Реестр Актемра'!H58</f>
        <v>#N/A</v>
      </c>
      <c r="H54" s="12" t="e">
        <f>'Реестр Актемра'!R58</f>
        <v>#N/A</v>
      </c>
      <c r="I54" s="12" t="e">
        <f>'Реестр Актемра'!S58</f>
        <v>#N/A</v>
      </c>
    </row>
    <row r="55" spans="2:9" ht="14.25">
      <c r="B55" s="13">
        <v>51</v>
      </c>
      <c r="C55" s="9">
        <f>'Реестр Актемра'!C59</f>
        <v>0</v>
      </c>
      <c r="D55" s="9">
        <f>'Реестр Актемра'!D59</f>
        <v>0</v>
      </c>
      <c r="E55" s="10">
        <f>'Реестр Актемра'!F59</f>
        <v>0</v>
      </c>
      <c r="F55" s="12" t="e">
        <f>'Реестр Актемра'!K59</f>
        <v>#N/A</v>
      </c>
      <c r="G55" s="13" t="e">
        <f>'Реестр Актемра'!H59</f>
        <v>#N/A</v>
      </c>
      <c r="H55" s="12" t="e">
        <f>'Реестр Актемра'!R59</f>
        <v>#N/A</v>
      </c>
      <c r="I55" s="12" t="e">
        <f>'Реестр Актемра'!S59</f>
        <v>#N/A</v>
      </c>
    </row>
    <row r="56" spans="2:9" ht="14.25">
      <c r="B56" s="13">
        <v>52</v>
      </c>
      <c r="C56" s="9">
        <f>'Реестр Актемра'!C60</f>
        <v>0</v>
      </c>
      <c r="D56" s="9">
        <f>'Реестр Актемра'!D60</f>
        <v>0</v>
      </c>
      <c r="E56" s="10">
        <f>'Реестр Актемра'!F60</f>
        <v>0</v>
      </c>
      <c r="F56" s="12" t="e">
        <f>'Реестр Актемра'!K60</f>
        <v>#N/A</v>
      </c>
      <c r="G56" s="13" t="e">
        <f>'Реестр Актемра'!H60</f>
        <v>#N/A</v>
      </c>
      <c r="H56" s="12" t="e">
        <f>'Реестр Актемра'!R60</f>
        <v>#N/A</v>
      </c>
      <c r="I56" s="12" t="e">
        <f>'Реестр Актемра'!S60</f>
        <v>#N/A</v>
      </c>
    </row>
    <row r="57" spans="2:9" ht="14.25">
      <c r="B57" s="13">
        <v>53</v>
      </c>
      <c r="C57" s="9">
        <f>'Реестр Актемра'!C61</f>
        <v>0</v>
      </c>
      <c r="D57" s="9">
        <f>'Реестр Актемра'!D61</f>
        <v>0</v>
      </c>
      <c r="E57" s="10">
        <f>'Реестр Актемра'!F61</f>
        <v>0</v>
      </c>
      <c r="F57" s="12" t="e">
        <f>'Реестр Актемра'!K61</f>
        <v>#N/A</v>
      </c>
      <c r="G57" s="13" t="e">
        <f>'Реестр Актемра'!H61</f>
        <v>#N/A</v>
      </c>
      <c r="H57" s="12" t="e">
        <f>'Реестр Актемра'!R61</f>
        <v>#N/A</v>
      </c>
      <c r="I57" s="12" t="e">
        <f>'Реестр Актемра'!S61</f>
        <v>#N/A</v>
      </c>
    </row>
    <row r="58" spans="2:9" ht="14.25">
      <c r="B58" s="13">
        <v>54</v>
      </c>
      <c r="C58" s="9">
        <f>'Реестр Актемра'!C62</f>
        <v>0</v>
      </c>
      <c r="D58" s="9">
        <f>'Реестр Актемра'!D62</f>
        <v>0</v>
      </c>
      <c r="E58" s="10">
        <f>'Реестр Актемра'!F62</f>
        <v>0</v>
      </c>
      <c r="F58" s="12" t="e">
        <f>'Реестр Актемра'!K62</f>
        <v>#N/A</v>
      </c>
      <c r="G58" s="13" t="e">
        <f>'Реестр Актемра'!H62</f>
        <v>#N/A</v>
      </c>
      <c r="H58" s="12" t="e">
        <f>'Реестр Актемра'!R62</f>
        <v>#N/A</v>
      </c>
      <c r="I58" s="12" t="e">
        <f>'Реестр Актемра'!S62</f>
        <v>#N/A</v>
      </c>
    </row>
    <row r="59" spans="2:9" ht="14.25">
      <c r="B59" s="13">
        <v>55</v>
      </c>
      <c r="C59" s="9">
        <f>'Реестр Актемра'!C63</f>
        <v>0</v>
      </c>
      <c r="D59" s="9">
        <f>'Реестр Актемра'!D63</f>
        <v>0</v>
      </c>
      <c r="E59" s="10">
        <f>'Реестр Актемра'!F63</f>
        <v>0</v>
      </c>
      <c r="F59" s="12" t="e">
        <f>'Реестр Актемра'!K63</f>
        <v>#N/A</v>
      </c>
      <c r="G59" s="13" t="e">
        <f>'Реестр Актемра'!H63</f>
        <v>#N/A</v>
      </c>
      <c r="H59" s="12" t="e">
        <f>'Реестр Актемра'!R63</f>
        <v>#N/A</v>
      </c>
      <c r="I59" s="12" t="e">
        <f>'Реестр Актемра'!S63</f>
        <v>#N/A</v>
      </c>
    </row>
    <row r="60" spans="2:9" ht="14.25">
      <c r="B60" s="13">
        <v>56</v>
      </c>
      <c r="C60" s="9">
        <f>'Реестр Актемра'!C64</f>
        <v>0</v>
      </c>
      <c r="D60" s="9">
        <f>'Реестр Актемра'!D64</f>
        <v>0</v>
      </c>
      <c r="E60" s="10">
        <f>'Реестр Актемра'!F64</f>
        <v>0</v>
      </c>
      <c r="F60" s="12" t="e">
        <f>'Реестр Актемра'!K64</f>
        <v>#N/A</v>
      </c>
      <c r="G60" s="13" t="e">
        <f>'Реестр Актемра'!H64</f>
        <v>#N/A</v>
      </c>
      <c r="H60" s="12" t="e">
        <f>'Реестр Актемра'!R64</f>
        <v>#N/A</v>
      </c>
      <c r="I60" s="12" t="e">
        <f>'Реестр Актемра'!S64</f>
        <v>#N/A</v>
      </c>
    </row>
    <row r="61" spans="2:9" ht="14.25">
      <c r="B61" s="13">
        <v>57</v>
      </c>
      <c r="C61" s="9">
        <f>'Реестр Актемра'!C65</f>
        <v>0</v>
      </c>
      <c r="D61" s="9">
        <f>'Реестр Актемра'!D65</f>
        <v>0</v>
      </c>
      <c r="E61" s="10">
        <f>'Реестр Актемра'!F65</f>
        <v>0</v>
      </c>
      <c r="F61" s="12" t="e">
        <f>'Реестр Актемра'!K65</f>
        <v>#N/A</v>
      </c>
      <c r="G61" s="13" t="e">
        <f>'Реестр Актемра'!H65</f>
        <v>#N/A</v>
      </c>
      <c r="H61" s="12" t="e">
        <f>'Реестр Актемра'!R65</f>
        <v>#N/A</v>
      </c>
      <c r="I61" s="12" t="e">
        <f>'Реестр Актемра'!S65</f>
        <v>#N/A</v>
      </c>
    </row>
    <row r="62" spans="2:9" ht="14.25">
      <c r="B62" s="13">
        <v>58</v>
      </c>
      <c r="C62" s="9">
        <f>'Реестр Актемра'!C66</f>
        <v>0</v>
      </c>
      <c r="D62" s="9">
        <f>'Реестр Актемра'!D66</f>
        <v>0</v>
      </c>
      <c r="E62" s="10">
        <f>'Реестр Актемра'!F66</f>
        <v>0</v>
      </c>
      <c r="F62" s="12" t="e">
        <f>'Реестр Актемра'!K66</f>
        <v>#N/A</v>
      </c>
      <c r="G62" s="13" t="e">
        <f>'Реестр Актемра'!H66</f>
        <v>#N/A</v>
      </c>
      <c r="H62" s="12" t="e">
        <f>'Реестр Актемра'!R66</f>
        <v>#N/A</v>
      </c>
      <c r="I62" s="12" t="e">
        <f>'Реестр Актемра'!S66</f>
        <v>#N/A</v>
      </c>
    </row>
    <row r="63" spans="2:9" ht="14.25">
      <c r="B63" s="13">
        <v>59</v>
      </c>
      <c r="C63" s="9">
        <f>'Реестр Актемра'!C67</f>
        <v>0</v>
      </c>
      <c r="D63" s="9">
        <f>'Реестр Актемра'!D67</f>
        <v>0</v>
      </c>
      <c r="E63" s="10">
        <f>'Реестр Актемра'!F67</f>
        <v>0</v>
      </c>
      <c r="F63" s="12" t="e">
        <f>'Реестр Актемра'!K67</f>
        <v>#N/A</v>
      </c>
      <c r="G63" s="13" t="e">
        <f>'Реестр Актемра'!H67</f>
        <v>#N/A</v>
      </c>
      <c r="H63" s="12" t="e">
        <f>'Реестр Актемра'!R67</f>
        <v>#N/A</v>
      </c>
      <c r="I63" s="12" t="e">
        <f>'Реестр Актемра'!S67</f>
        <v>#N/A</v>
      </c>
    </row>
    <row r="64" spans="2:9" ht="14.25">
      <c r="B64" s="13">
        <v>60</v>
      </c>
      <c r="C64" s="9">
        <f>'Реестр Актемра'!C68</f>
        <v>0</v>
      </c>
      <c r="D64" s="9">
        <f>'Реестр Актемра'!D68</f>
        <v>0</v>
      </c>
      <c r="E64" s="10">
        <f>'Реестр Актемра'!F68</f>
        <v>0</v>
      </c>
      <c r="F64" s="12" t="e">
        <f>'Реестр Актемра'!K68</f>
        <v>#N/A</v>
      </c>
      <c r="G64" s="13" t="e">
        <f>'Реестр Актемра'!H68</f>
        <v>#N/A</v>
      </c>
      <c r="H64" s="12" t="e">
        <f>'Реестр Актемра'!R68</f>
        <v>#N/A</v>
      </c>
      <c r="I64" s="12" t="e">
        <f>'Реестр Актемра'!S68</f>
        <v>#N/A</v>
      </c>
    </row>
    <row r="65" spans="2:9" ht="14.25">
      <c r="B65" s="13">
        <v>61</v>
      </c>
      <c r="C65" s="9">
        <f>'Реестр Актемра'!C69</f>
        <v>0</v>
      </c>
      <c r="D65" s="9">
        <f>'Реестр Актемра'!D69</f>
        <v>0</v>
      </c>
      <c r="E65" s="10">
        <f>'Реестр Актемра'!F69</f>
        <v>0</v>
      </c>
      <c r="F65" s="12" t="e">
        <f>'Реестр Актемра'!K69</f>
        <v>#N/A</v>
      </c>
      <c r="G65" s="13" t="e">
        <f>'Реестр Актемра'!H69</f>
        <v>#N/A</v>
      </c>
      <c r="H65" s="12" t="e">
        <f>'Реестр Актемра'!R69</f>
        <v>#N/A</v>
      </c>
      <c r="I65" s="12" t="e">
        <f>'Реестр Актемра'!S69</f>
        <v>#N/A</v>
      </c>
    </row>
    <row r="66" spans="2:9" ht="14.25">
      <c r="B66" s="13">
        <v>62</v>
      </c>
      <c r="C66" s="9">
        <f>'Реестр Актемра'!C70</f>
        <v>0</v>
      </c>
      <c r="D66" s="9">
        <f>'Реестр Актемра'!D70</f>
        <v>0</v>
      </c>
      <c r="E66" s="10">
        <f>'Реестр Актемра'!F70</f>
        <v>0</v>
      </c>
      <c r="F66" s="12" t="e">
        <f>'Реестр Актемра'!K70</f>
        <v>#N/A</v>
      </c>
      <c r="G66" s="13" t="e">
        <f>'Реестр Актемра'!H70</f>
        <v>#N/A</v>
      </c>
      <c r="H66" s="12" t="e">
        <f>'Реестр Актемра'!R70</f>
        <v>#N/A</v>
      </c>
      <c r="I66" s="12" t="e">
        <f>'Реестр Актемра'!S70</f>
        <v>#N/A</v>
      </c>
    </row>
    <row r="67" spans="2:9" ht="14.25">
      <c r="B67" s="13">
        <v>63</v>
      </c>
      <c r="C67" s="9">
        <f>'Реестр Актемра'!C71</f>
        <v>0</v>
      </c>
      <c r="D67" s="9">
        <f>'Реестр Актемра'!D71</f>
        <v>0</v>
      </c>
      <c r="E67" s="10">
        <f>'Реестр Актемра'!F71</f>
        <v>0</v>
      </c>
      <c r="F67" s="12" t="e">
        <f>'Реестр Актемра'!K71</f>
        <v>#N/A</v>
      </c>
      <c r="G67" s="13" t="e">
        <f>'Реестр Актемра'!H71</f>
        <v>#N/A</v>
      </c>
      <c r="H67" s="12" t="e">
        <f>'Реестр Актемра'!R71</f>
        <v>#N/A</v>
      </c>
      <c r="I67" s="12" t="e">
        <f>'Реестр Актемра'!S71</f>
        <v>#N/A</v>
      </c>
    </row>
    <row r="68" spans="2:9" ht="14.25">
      <c r="B68" s="13">
        <v>64</v>
      </c>
      <c r="C68" s="9">
        <f>'Реестр Актемра'!C72</f>
        <v>0</v>
      </c>
      <c r="D68" s="9">
        <f>'Реестр Актемра'!D72</f>
        <v>0</v>
      </c>
      <c r="E68" s="10">
        <f>'Реестр Актемра'!F72</f>
        <v>0</v>
      </c>
      <c r="F68" s="12" t="e">
        <f>'Реестр Актемра'!K72</f>
        <v>#N/A</v>
      </c>
      <c r="G68" s="13" t="e">
        <f>'Реестр Актемра'!H72</f>
        <v>#N/A</v>
      </c>
      <c r="H68" s="12" t="e">
        <f>'Реестр Актемра'!R72</f>
        <v>#N/A</v>
      </c>
      <c r="I68" s="12" t="e">
        <f>'Реестр Актемра'!S72</f>
        <v>#N/A</v>
      </c>
    </row>
    <row r="69" spans="2:9" ht="14.25">
      <c r="B69" s="13">
        <v>65</v>
      </c>
      <c r="C69" s="9">
        <f>'Реестр Актемра'!C73</f>
        <v>0</v>
      </c>
      <c r="D69" s="9">
        <f>'Реестр Актемра'!D73</f>
        <v>0</v>
      </c>
      <c r="E69" s="10">
        <f>'Реестр Актемра'!F73</f>
        <v>0</v>
      </c>
      <c r="F69" s="12" t="e">
        <f>'Реестр Актемра'!K73</f>
        <v>#N/A</v>
      </c>
      <c r="G69" s="13" t="e">
        <f>'Реестр Актемра'!H73</f>
        <v>#N/A</v>
      </c>
      <c r="H69" s="12" t="e">
        <f>'Реестр Актемра'!R73</f>
        <v>#N/A</v>
      </c>
      <c r="I69" s="12" t="e">
        <f>'Реестр Актемра'!S73</f>
        <v>#N/A</v>
      </c>
    </row>
    <row r="70" spans="2:9" ht="14.25">
      <c r="B70" s="13">
        <v>66</v>
      </c>
      <c r="C70" s="9">
        <f>'Реестр Актемра'!C74</f>
        <v>0</v>
      </c>
      <c r="D70" s="9">
        <f>'Реестр Актемра'!D74</f>
        <v>0</v>
      </c>
      <c r="E70" s="10">
        <f>'Реестр Актемра'!F74</f>
        <v>0</v>
      </c>
      <c r="F70" s="12" t="e">
        <f>'Реестр Актемра'!K74</f>
        <v>#N/A</v>
      </c>
      <c r="G70" s="13" t="e">
        <f>'Реестр Актемра'!H74</f>
        <v>#N/A</v>
      </c>
      <c r="H70" s="12" t="e">
        <f>'Реестр Актемра'!R74</f>
        <v>#N/A</v>
      </c>
      <c r="I70" s="12" t="e">
        <f>'Реестр Актемра'!S74</f>
        <v>#N/A</v>
      </c>
    </row>
    <row r="71" spans="2:9" ht="14.25">
      <c r="B71" s="13">
        <v>67</v>
      </c>
      <c r="C71" s="9">
        <f>'Реестр Актемра'!C75</f>
        <v>0</v>
      </c>
      <c r="D71" s="9">
        <f>'Реестр Актемра'!D75</f>
        <v>0</v>
      </c>
      <c r="E71" s="10">
        <f>'Реестр Актемра'!F75</f>
        <v>0</v>
      </c>
      <c r="F71" s="12" t="e">
        <f>'Реестр Актемра'!K75</f>
        <v>#N/A</v>
      </c>
      <c r="G71" s="13" t="e">
        <f>'Реестр Актемра'!H75</f>
        <v>#N/A</v>
      </c>
      <c r="H71" s="12" t="e">
        <f>'Реестр Актемра'!R75</f>
        <v>#N/A</v>
      </c>
      <c r="I71" s="12" t="e">
        <f>'Реестр Актемра'!S75</f>
        <v>#N/A</v>
      </c>
    </row>
    <row r="72" spans="2:9" ht="14.25">
      <c r="B72" s="13">
        <v>68</v>
      </c>
      <c r="C72" s="9">
        <f>'Реестр Актемра'!C76</f>
        <v>0</v>
      </c>
      <c r="D72" s="9">
        <f>'Реестр Актемра'!D76</f>
        <v>0</v>
      </c>
      <c r="E72" s="10">
        <f>'Реестр Актемра'!F76</f>
        <v>0</v>
      </c>
      <c r="F72" s="12" t="e">
        <f>'Реестр Актемра'!K76</f>
        <v>#N/A</v>
      </c>
      <c r="G72" s="13" t="e">
        <f>'Реестр Актемра'!H76</f>
        <v>#N/A</v>
      </c>
      <c r="H72" s="12" t="e">
        <f>'Реестр Актемра'!R76</f>
        <v>#N/A</v>
      </c>
      <c r="I72" s="12" t="e">
        <f>'Реестр Актемра'!S76</f>
        <v>#N/A</v>
      </c>
    </row>
    <row r="73" spans="2:9" ht="14.25">
      <c r="B73" s="13">
        <v>69</v>
      </c>
      <c r="C73" s="9">
        <f>'Реестр Актемра'!C77</f>
        <v>0</v>
      </c>
      <c r="D73" s="9">
        <f>'Реестр Актемра'!D77</f>
        <v>0</v>
      </c>
      <c r="E73" s="10">
        <f>'Реестр Актемра'!F77</f>
        <v>0</v>
      </c>
      <c r="F73" s="12" t="e">
        <f>'Реестр Актемра'!K77</f>
        <v>#N/A</v>
      </c>
      <c r="G73" s="13" t="e">
        <f>'Реестр Актемра'!H77</f>
        <v>#N/A</v>
      </c>
      <c r="H73" s="12" t="e">
        <f>'Реестр Актемра'!R77</f>
        <v>#N/A</v>
      </c>
      <c r="I73" s="12" t="e">
        <f>'Реестр Актемра'!S77</f>
        <v>#N/A</v>
      </c>
    </row>
    <row r="74" spans="2:9" ht="14.25">
      <c r="B74" s="13">
        <v>70</v>
      </c>
      <c r="C74" s="9">
        <f>'Реестр Актемра'!C78</f>
        <v>0</v>
      </c>
      <c r="D74" s="9">
        <f>'Реестр Актемра'!D78</f>
        <v>0</v>
      </c>
      <c r="E74" s="10">
        <f>'Реестр Актемра'!F78</f>
        <v>0</v>
      </c>
      <c r="F74" s="12" t="e">
        <f>'Реестр Актемра'!K78</f>
        <v>#N/A</v>
      </c>
      <c r="G74" s="13" t="e">
        <f>'Реестр Актемра'!H78</f>
        <v>#N/A</v>
      </c>
      <c r="H74" s="12" t="e">
        <f>'Реестр Актемра'!R78</f>
        <v>#N/A</v>
      </c>
      <c r="I74" s="12" t="e">
        <f>'Реестр Актемра'!S78</f>
        <v>#N/A</v>
      </c>
    </row>
    <row r="75" spans="2:9" ht="14.25">
      <c r="B75" s="13">
        <v>71</v>
      </c>
      <c r="C75" s="9">
        <f>'Реестр Актемра'!C79</f>
        <v>0</v>
      </c>
      <c r="D75" s="9">
        <f>'Реестр Актемра'!D79</f>
        <v>0</v>
      </c>
      <c r="E75" s="10">
        <f>'Реестр Актемра'!F79</f>
        <v>0</v>
      </c>
      <c r="F75" s="12" t="e">
        <f>'Реестр Актемра'!K79</f>
        <v>#N/A</v>
      </c>
      <c r="G75" s="13" t="e">
        <f>'Реестр Актемра'!H79</f>
        <v>#N/A</v>
      </c>
      <c r="H75" s="12" t="e">
        <f>'Реестр Актемра'!R79</f>
        <v>#N/A</v>
      </c>
      <c r="I75" s="12" t="e">
        <f>'Реестр Актемра'!S79</f>
        <v>#N/A</v>
      </c>
    </row>
    <row r="76" spans="2:9" ht="14.25">
      <c r="B76" s="13">
        <v>72</v>
      </c>
      <c r="C76" s="9">
        <f>'Реестр Актемра'!C80</f>
        <v>0</v>
      </c>
      <c r="D76" s="9">
        <f>'Реестр Актемра'!D80</f>
        <v>0</v>
      </c>
      <c r="E76" s="10">
        <f>'Реестр Актемра'!F80</f>
        <v>0</v>
      </c>
      <c r="F76" s="12" t="e">
        <f>'Реестр Актемра'!K80</f>
        <v>#N/A</v>
      </c>
      <c r="G76" s="13" t="e">
        <f>'Реестр Актемра'!H80</f>
        <v>#N/A</v>
      </c>
      <c r="H76" s="12" t="e">
        <f>'Реестр Актемра'!R80</f>
        <v>#N/A</v>
      </c>
      <c r="I76" s="12" t="e">
        <f>'Реестр Актемра'!S80</f>
        <v>#N/A</v>
      </c>
    </row>
    <row r="77" spans="2:9" ht="14.25">
      <c r="B77" s="13">
        <v>73</v>
      </c>
      <c r="C77" s="9">
        <f>'Реестр Актемра'!C81</f>
        <v>0</v>
      </c>
      <c r="D77" s="9">
        <f>'Реестр Актемра'!D81</f>
        <v>0</v>
      </c>
      <c r="E77" s="10">
        <f>'Реестр Актемра'!F81</f>
        <v>0</v>
      </c>
      <c r="F77" s="12" t="e">
        <f>'Реестр Актемра'!K81</f>
        <v>#N/A</v>
      </c>
      <c r="G77" s="13" t="e">
        <f>'Реестр Актемра'!H81</f>
        <v>#N/A</v>
      </c>
      <c r="H77" s="12" t="e">
        <f>'Реестр Актемра'!R81</f>
        <v>#N/A</v>
      </c>
      <c r="I77" s="12" t="e">
        <f>'Реестр Актемра'!S81</f>
        <v>#N/A</v>
      </c>
    </row>
    <row r="78" spans="2:9" ht="14.25">
      <c r="B78" s="13">
        <v>74</v>
      </c>
      <c r="C78" s="9">
        <f>'Реестр Актемра'!C82</f>
        <v>0</v>
      </c>
      <c r="D78" s="9">
        <f>'Реестр Актемра'!D82</f>
        <v>0</v>
      </c>
      <c r="E78" s="10">
        <f>'Реестр Актемра'!F82</f>
        <v>0</v>
      </c>
      <c r="F78" s="12" t="e">
        <f>'Реестр Актемра'!K82</f>
        <v>#N/A</v>
      </c>
      <c r="G78" s="13" t="e">
        <f>'Реестр Актемра'!H82</f>
        <v>#N/A</v>
      </c>
      <c r="H78" s="12" t="e">
        <f>'Реестр Актемра'!R82</f>
        <v>#N/A</v>
      </c>
      <c r="I78" s="12" t="e">
        <f>'Реестр Актемра'!S82</f>
        <v>#N/A</v>
      </c>
    </row>
    <row r="79" spans="2:9" ht="14.25">
      <c r="B79" s="13">
        <v>75</v>
      </c>
      <c r="C79" s="9">
        <f>'Реестр Актемра'!C83</f>
        <v>0</v>
      </c>
      <c r="D79" s="9">
        <f>'Реестр Актемра'!D83</f>
        <v>0</v>
      </c>
      <c r="E79" s="10">
        <f>'Реестр Актемра'!F83</f>
        <v>0</v>
      </c>
      <c r="F79" s="12" t="e">
        <f>'Реестр Актемра'!K83</f>
        <v>#N/A</v>
      </c>
      <c r="G79" s="13" t="e">
        <f>'Реестр Актемра'!H83</f>
        <v>#N/A</v>
      </c>
      <c r="H79" s="12" t="e">
        <f>'Реестр Актемра'!R83</f>
        <v>#N/A</v>
      </c>
      <c r="I79" s="12" t="e">
        <f>'Реестр Актемра'!S83</f>
        <v>#N/A</v>
      </c>
    </row>
    <row r="80" spans="2:9" ht="14.25">
      <c r="B80" s="13">
        <v>76</v>
      </c>
      <c r="C80" s="9">
        <f>'Реестр Актемра'!C84</f>
        <v>0</v>
      </c>
      <c r="D80" s="9">
        <f>'Реестр Актемра'!D84</f>
        <v>0</v>
      </c>
      <c r="E80" s="10">
        <f>'Реестр Актемра'!F84</f>
        <v>0</v>
      </c>
      <c r="F80" s="12" t="e">
        <f>'Реестр Актемра'!K84</f>
        <v>#N/A</v>
      </c>
      <c r="G80" s="13" t="e">
        <f>'Реестр Актемра'!H84</f>
        <v>#N/A</v>
      </c>
      <c r="H80" s="12" t="e">
        <f>'Реестр Актемра'!R84</f>
        <v>#N/A</v>
      </c>
      <c r="I80" s="12" t="e">
        <f>'Реестр Актемра'!S84</f>
        <v>#N/A</v>
      </c>
    </row>
    <row r="81" spans="2:9" ht="14.25">
      <c r="B81" s="13">
        <v>77</v>
      </c>
      <c r="C81" s="9">
        <f>'Реестр Актемра'!C85</f>
        <v>0</v>
      </c>
      <c r="D81" s="9">
        <f>'Реестр Актемра'!D85</f>
        <v>0</v>
      </c>
      <c r="E81" s="10">
        <f>'Реестр Актемра'!F85</f>
        <v>0</v>
      </c>
      <c r="F81" s="12" t="e">
        <f>'Реестр Актемра'!K85</f>
        <v>#N/A</v>
      </c>
      <c r="G81" s="13" t="e">
        <f>'Реестр Актемра'!H85</f>
        <v>#N/A</v>
      </c>
      <c r="H81" s="12" t="e">
        <f>'Реестр Актемра'!R85</f>
        <v>#N/A</v>
      </c>
      <c r="I81" s="12" t="e">
        <f>'Реестр Актемра'!S85</f>
        <v>#N/A</v>
      </c>
    </row>
    <row r="82" spans="2:9" ht="14.25">
      <c r="B82" s="13">
        <v>78</v>
      </c>
      <c r="C82" s="9">
        <f>'Реестр Актемра'!C86</f>
        <v>0</v>
      </c>
      <c r="D82" s="9">
        <f>'Реестр Актемра'!D86</f>
        <v>0</v>
      </c>
      <c r="E82" s="10">
        <f>'Реестр Актемра'!F86</f>
        <v>0</v>
      </c>
      <c r="F82" s="12" t="e">
        <f>'Реестр Актемра'!K86</f>
        <v>#N/A</v>
      </c>
      <c r="G82" s="13" t="e">
        <f>'Реестр Актемра'!H86</f>
        <v>#N/A</v>
      </c>
      <c r="H82" s="12" t="e">
        <f>'Реестр Актемра'!R86</f>
        <v>#N/A</v>
      </c>
      <c r="I82" s="12" t="e">
        <f>'Реестр Актемра'!S86</f>
        <v>#N/A</v>
      </c>
    </row>
    <row r="83" spans="2:9" ht="14.25">
      <c r="B83" s="13">
        <v>79</v>
      </c>
      <c r="C83" s="9">
        <f>'Реестр Актемра'!C87</f>
        <v>0</v>
      </c>
      <c r="D83" s="9">
        <f>'Реестр Актемра'!D87</f>
        <v>0</v>
      </c>
      <c r="E83" s="10">
        <f>'Реестр Актемра'!F87</f>
        <v>0</v>
      </c>
      <c r="F83" s="12" t="e">
        <f>'Реестр Актемра'!K87</f>
        <v>#N/A</v>
      </c>
      <c r="G83" s="13" t="e">
        <f>'Реестр Актемра'!H87</f>
        <v>#N/A</v>
      </c>
      <c r="H83" s="12" t="e">
        <f>'Реестр Актемра'!R87</f>
        <v>#N/A</v>
      </c>
      <c r="I83" s="12" t="e">
        <f>'Реестр Актемра'!S87</f>
        <v>#N/A</v>
      </c>
    </row>
    <row r="84" spans="2:9" ht="14.25">
      <c r="B84" s="13">
        <v>80</v>
      </c>
      <c r="C84" s="9">
        <f>'Реестр Актемра'!C88</f>
        <v>0</v>
      </c>
      <c r="D84" s="9">
        <f>'Реестр Актемра'!D88</f>
        <v>0</v>
      </c>
      <c r="E84" s="10">
        <f>'Реестр Актемра'!F88</f>
        <v>0</v>
      </c>
      <c r="F84" s="12" t="e">
        <f>'Реестр Актемра'!K88</f>
        <v>#N/A</v>
      </c>
      <c r="G84" s="13" t="e">
        <f>'Реестр Актемра'!H88</f>
        <v>#N/A</v>
      </c>
      <c r="H84" s="12" t="e">
        <f>'Реестр Актемра'!R88</f>
        <v>#N/A</v>
      </c>
      <c r="I84" s="12" t="e">
        <f>'Реестр Актемра'!S88</f>
        <v>#N/A</v>
      </c>
    </row>
    <row r="85" spans="2:9" ht="14.25">
      <c r="B85" s="13">
        <v>81</v>
      </c>
      <c r="C85" s="9">
        <f>'Реестр Актемра'!C89</f>
        <v>0</v>
      </c>
      <c r="D85" s="9">
        <f>'Реестр Актемра'!D89</f>
        <v>0</v>
      </c>
      <c r="E85" s="10">
        <f>'Реестр Актемра'!F89</f>
        <v>0</v>
      </c>
      <c r="F85" s="12" t="e">
        <f>'Реестр Актемра'!K89</f>
        <v>#N/A</v>
      </c>
      <c r="G85" s="13" t="e">
        <f>'Реестр Актемра'!H89</f>
        <v>#N/A</v>
      </c>
      <c r="H85" s="12" t="e">
        <f>'Реестр Актемра'!R89</f>
        <v>#N/A</v>
      </c>
      <c r="I85" s="12" t="e">
        <f>'Реестр Актемра'!S89</f>
        <v>#N/A</v>
      </c>
    </row>
    <row r="86" spans="2:9" ht="14.25">
      <c r="B86" s="13">
        <v>82</v>
      </c>
      <c r="C86" s="9">
        <f>'Реестр Актемра'!C90</f>
        <v>0</v>
      </c>
      <c r="D86" s="9">
        <f>'Реестр Актемра'!D90</f>
        <v>0</v>
      </c>
      <c r="E86" s="10">
        <f>'Реестр Актемра'!F90</f>
        <v>0</v>
      </c>
      <c r="F86" s="12" t="e">
        <f>'Реестр Актемра'!K90</f>
        <v>#N/A</v>
      </c>
      <c r="G86" s="13" t="e">
        <f>'Реестр Актемра'!H90</f>
        <v>#N/A</v>
      </c>
      <c r="H86" s="12" t="e">
        <f>'Реестр Актемра'!R90</f>
        <v>#N/A</v>
      </c>
      <c r="I86" s="12" t="e">
        <f>'Реестр Актемра'!S90</f>
        <v>#N/A</v>
      </c>
    </row>
    <row r="87" spans="2:9" ht="14.25">
      <c r="B87" s="13">
        <v>83</v>
      </c>
      <c r="C87" s="9">
        <f>'Реестр Актемра'!C91</f>
        <v>0</v>
      </c>
      <c r="D87" s="9">
        <f>'Реестр Актемра'!D91</f>
        <v>0</v>
      </c>
      <c r="E87" s="10">
        <f>'Реестр Актемра'!F91</f>
        <v>0</v>
      </c>
      <c r="F87" s="12" t="e">
        <f>'Реестр Актемра'!K91</f>
        <v>#N/A</v>
      </c>
      <c r="G87" s="13" t="e">
        <f>'Реестр Актемра'!H91</f>
        <v>#N/A</v>
      </c>
      <c r="H87" s="12" t="e">
        <f>'Реестр Актемра'!R91</f>
        <v>#N/A</v>
      </c>
      <c r="I87" s="12" t="e">
        <f>'Реестр Актемра'!S91</f>
        <v>#N/A</v>
      </c>
    </row>
    <row r="88" spans="2:9" ht="14.25">
      <c r="B88" s="13">
        <v>84</v>
      </c>
      <c r="C88" s="9">
        <f>'Реестр Актемра'!C92</f>
        <v>0</v>
      </c>
      <c r="D88" s="9">
        <f>'Реестр Актемра'!D92</f>
        <v>0</v>
      </c>
      <c r="E88" s="10">
        <f>'Реестр Актемра'!F92</f>
        <v>0</v>
      </c>
      <c r="F88" s="12" t="e">
        <f>'Реестр Актемра'!K92</f>
        <v>#N/A</v>
      </c>
      <c r="G88" s="13" t="e">
        <f>'Реестр Актемра'!H92</f>
        <v>#N/A</v>
      </c>
      <c r="H88" s="12" t="e">
        <f>'Реестр Актемра'!R92</f>
        <v>#N/A</v>
      </c>
      <c r="I88" s="12" t="e">
        <f>'Реестр Актемра'!S92</f>
        <v>#N/A</v>
      </c>
    </row>
    <row r="89" spans="2:9" ht="14.25">
      <c r="B89" s="13">
        <v>85</v>
      </c>
      <c r="C89" s="9">
        <f>'Реестр Актемра'!C93</f>
        <v>0</v>
      </c>
      <c r="D89" s="9">
        <f>'Реестр Актемра'!D93</f>
        <v>0</v>
      </c>
      <c r="E89" s="10">
        <f>'Реестр Актемра'!F93</f>
        <v>0</v>
      </c>
      <c r="F89" s="12" t="e">
        <f>'Реестр Актемра'!K93</f>
        <v>#N/A</v>
      </c>
      <c r="G89" s="13" t="e">
        <f>'Реестр Актемра'!H93</f>
        <v>#N/A</v>
      </c>
      <c r="H89" s="12" t="e">
        <f>'Реестр Актемра'!R93</f>
        <v>#N/A</v>
      </c>
      <c r="I89" s="12" t="e">
        <f>'Реестр Актемра'!S93</f>
        <v>#N/A</v>
      </c>
    </row>
    <row r="90" spans="2:9" ht="14.25">
      <c r="B90" s="13">
        <v>86</v>
      </c>
      <c r="C90" s="9">
        <f>'Реестр Актемра'!C94</f>
        <v>0</v>
      </c>
      <c r="D90" s="9">
        <f>'Реестр Актемра'!D94</f>
        <v>0</v>
      </c>
      <c r="E90" s="10">
        <f>'Реестр Актемра'!F94</f>
        <v>0</v>
      </c>
      <c r="F90" s="12" t="e">
        <f>'Реестр Актемра'!K94</f>
        <v>#N/A</v>
      </c>
      <c r="G90" s="13" t="e">
        <f>'Реестр Актемра'!H94</f>
        <v>#N/A</v>
      </c>
      <c r="H90" s="12" t="e">
        <f>'Реестр Актемра'!R94</f>
        <v>#N/A</v>
      </c>
      <c r="I90" s="12" t="e">
        <f>'Реестр Актемра'!S94</f>
        <v>#N/A</v>
      </c>
    </row>
    <row r="91" spans="2:9" ht="14.25">
      <c r="B91" s="13">
        <v>87</v>
      </c>
      <c r="C91" s="9">
        <f>'Реестр Актемра'!C95</f>
        <v>0</v>
      </c>
      <c r="D91" s="9">
        <f>'Реестр Актемра'!D95</f>
        <v>0</v>
      </c>
      <c r="E91" s="10">
        <f>'Реестр Актемра'!F95</f>
        <v>0</v>
      </c>
      <c r="F91" s="12" t="e">
        <f>'Реестр Актемра'!K95</f>
        <v>#N/A</v>
      </c>
      <c r="G91" s="13" t="e">
        <f>'Реестр Актемра'!H95</f>
        <v>#N/A</v>
      </c>
      <c r="H91" s="12" t="e">
        <f>'Реестр Актемра'!R95</f>
        <v>#N/A</v>
      </c>
      <c r="I91" s="12" t="e">
        <f>'Реестр Актемра'!S95</f>
        <v>#N/A</v>
      </c>
    </row>
    <row r="92" spans="2:9" ht="14.25">
      <c r="B92" s="13">
        <v>88</v>
      </c>
      <c r="C92" s="9">
        <f>'Реестр Актемра'!C96</f>
        <v>0</v>
      </c>
      <c r="D92" s="9">
        <f>'Реестр Актемра'!D96</f>
        <v>0</v>
      </c>
      <c r="E92" s="10">
        <f>'Реестр Актемра'!F96</f>
        <v>0</v>
      </c>
      <c r="F92" s="12" t="e">
        <f>'Реестр Актемра'!K96</f>
        <v>#N/A</v>
      </c>
      <c r="G92" s="13" t="e">
        <f>'Реестр Актемра'!H96</f>
        <v>#N/A</v>
      </c>
      <c r="H92" s="12" t="e">
        <f>'Реестр Актемра'!R96</f>
        <v>#N/A</v>
      </c>
      <c r="I92" s="12" t="e">
        <f>'Реестр Актемра'!S96</f>
        <v>#N/A</v>
      </c>
    </row>
    <row r="93" spans="2:9" ht="14.25">
      <c r="B93" s="13">
        <v>89</v>
      </c>
      <c r="C93" s="9">
        <f>'Реестр Актемра'!C97</f>
        <v>0</v>
      </c>
      <c r="D93" s="9">
        <f>'Реестр Актемра'!D97</f>
        <v>0</v>
      </c>
      <c r="E93" s="10">
        <f>'Реестр Актемра'!F97</f>
        <v>0</v>
      </c>
      <c r="F93" s="12" t="e">
        <f>'Реестр Актемра'!K97</f>
        <v>#N/A</v>
      </c>
      <c r="G93" s="13" t="e">
        <f>'Реестр Актемра'!H97</f>
        <v>#N/A</v>
      </c>
      <c r="H93" s="12" t="e">
        <f>'Реестр Актемра'!R97</f>
        <v>#N/A</v>
      </c>
      <c r="I93" s="12" t="e">
        <f>'Реестр Актемра'!S97</f>
        <v>#N/A</v>
      </c>
    </row>
    <row r="94" spans="2:9" ht="14.25">
      <c r="B94" s="13">
        <v>90</v>
      </c>
      <c r="C94" s="9">
        <f>'Реестр Актемра'!C98</f>
        <v>0</v>
      </c>
      <c r="D94" s="9">
        <f>'Реестр Актемра'!D98</f>
        <v>0</v>
      </c>
      <c r="E94" s="10">
        <f>'Реестр Актемра'!F98</f>
        <v>0</v>
      </c>
      <c r="F94" s="12" t="e">
        <f>'Реестр Актемра'!K98</f>
        <v>#N/A</v>
      </c>
      <c r="G94" s="13" t="e">
        <f>'Реестр Актемра'!H98</f>
        <v>#N/A</v>
      </c>
      <c r="H94" s="12" t="e">
        <f>'Реестр Актемра'!R98</f>
        <v>#N/A</v>
      </c>
      <c r="I94" s="12" t="e">
        <f>'Реестр Актемра'!S98</f>
        <v>#N/A</v>
      </c>
    </row>
    <row r="95" spans="2:9" ht="14.25">
      <c r="B95" s="13">
        <v>91</v>
      </c>
      <c r="C95" s="9">
        <f>'Реестр Актемра'!C99</f>
        <v>0</v>
      </c>
      <c r="D95" s="9">
        <f>'Реестр Актемра'!D99</f>
        <v>0</v>
      </c>
      <c r="E95" s="10">
        <f>'Реестр Актемра'!F99</f>
        <v>0</v>
      </c>
      <c r="F95" s="12" t="e">
        <f>'Реестр Актемра'!K99</f>
        <v>#N/A</v>
      </c>
      <c r="G95" s="13" t="e">
        <f>'Реестр Актемра'!H99</f>
        <v>#N/A</v>
      </c>
      <c r="H95" s="12" t="e">
        <f>'Реестр Актемра'!R99</f>
        <v>#N/A</v>
      </c>
      <c r="I95" s="12" t="e">
        <f>'Реестр Актемра'!S99</f>
        <v>#N/A</v>
      </c>
    </row>
    <row r="96" spans="2:9" ht="14.25">
      <c r="B96" s="13">
        <v>92</v>
      </c>
      <c r="C96" s="9">
        <f>'Реестр Актемра'!C100</f>
        <v>0</v>
      </c>
      <c r="D96" s="9">
        <f>'Реестр Актемра'!D100</f>
        <v>0</v>
      </c>
      <c r="E96" s="10">
        <f>'Реестр Актемра'!F100</f>
        <v>0</v>
      </c>
      <c r="F96" s="12" t="e">
        <f>'Реестр Актемра'!K100</f>
        <v>#N/A</v>
      </c>
      <c r="G96" s="13" t="e">
        <f>'Реестр Актемра'!H100</f>
        <v>#N/A</v>
      </c>
      <c r="H96" s="12" t="e">
        <f>'Реестр Актемра'!R100</f>
        <v>#N/A</v>
      </c>
      <c r="I96" s="12" t="e">
        <f>'Реестр Актемра'!S100</f>
        <v>#N/A</v>
      </c>
    </row>
    <row r="97" spans="2:9" ht="14.25">
      <c r="B97" s="13">
        <v>93</v>
      </c>
      <c r="C97" s="9">
        <f>'Реестр Актемра'!C101</f>
        <v>0</v>
      </c>
      <c r="D97" s="9">
        <f>'Реестр Актемра'!D101</f>
        <v>0</v>
      </c>
      <c r="E97" s="10">
        <f>'Реестр Актемра'!F101</f>
        <v>0</v>
      </c>
      <c r="F97" s="12" t="e">
        <f>'Реестр Актемра'!K101</f>
        <v>#N/A</v>
      </c>
      <c r="G97" s="13" t="e">
        <f>'Реестр Актемра'!H101</f>
        <v>#N/A</v>
      </c>
      <c r="H97" s="12" t="e">
        <f>'Реестр Актемра'!R101</f>
        <v>#N/A</v>
      </c>
      <c r="I97" s="12" t="e">
        <f>'Реестр Актемра'!S101</f>
        <v>#N/A</v>
      </c>
    </row>
    <row r="98" spans="2:9" ht="14.25">
      <c r="B98" s="13">
        <v>94</v>
      </c>
      <c r="C98" s="9">
        <f>'Реестр Актемра'!C102</f>
        <v>0</v>
      </c>
      <c r="D98" s="9">
        <f>'Реестр Актемра'!D102</f>
        <v>0</v>
      </c>
      <c r="E98" s="10">
        <f>'Реестр Актемра'!F102</f>
        <v>0</v>
      </c>
      <c r="F98" s="12" t="e">
        <f>'Реестр Актемра'!K102</f>
        <v>#N/A</v>
      </c>
      <c r="G98" s="13" t="e">
        <f>'Реестр Актемра'!H102</f>
        <v>#N/A</v>
      </c>
      <c r="H98" s="12" t="e">
        <f>'Реестр Актемра'!R102</f>
        <v>#N/A</v>
      </c>
      <c r="I98" s="12" t="e">
        <f>'Реестр Актемра'!S102</f>
        <v>#N/A</v>
      </c>
    </row>
    <row r="99" spans="2:9" ht="14.25">
      <c r="B99" s="13">
        <v>95</v>
      </c>
      <c r="C99" s="9">
        <f>'Реестр Актемра'!C103</f>
        <v>0</v>
      </c>
      <c r="D99" s="9">
        <f>'Реестр Актемра'!D103</f>
        <v>0</v>
      </c>
      <c r="E99" s="10">
        <f>'Реестр Актемра'!F103</f>
        <v>0</v>
      </c>
      <c r="F99" s="12" t="e">
        <f>'Реестр Актемра'!K103</f>
        <v>#N/A</v>
      </c>
      <c r="G99" s="13" t="e">
        <f>'Реестр Актемра'!H103</f>
        <v>#N/A</v>
      </c>
      <c r="H99" s="12" t="e">
        <f>'Реестр Актемра'!R103</f>
        <v>#N/A</v>
      </c>
      <c r="I99" s="12" t="e">
        <f>'Реестр Актемра'!S103</f>
        <v>#N/A</v>
      </c>
    </row>
    <row r="100" spans="2:9" ht="14.25">
      <c r="B100" s="13">
        <v>96</v>
      </c>
      <c r="C100" s="9">
        <f>'Реестр Актемра'!C104</f>
        <v>0</v>
      </c>
      <c r="D100" s="9">
        <f>'Реестр Актемра'!D104</f>
        <v>0</v>
      </c>
      <c r="E100" s="10">
        <f>'Реестр Актемра'!F104</f>
        <v>0</v>
      </c>
      <c r="F100" s="12" t="e">
        <f>'Реестр Актемра'!K104</f>
        <v>#N/A</v>
      </c>
      <c r="G100" s="13" t="e">
        <f>'Реестр Актемра'!H104</f>
        <v>#N/A</v>
      </c>
      <c r="H100" s="12" t="e">
        <f>'Реестр Актемра'!R104</f>
        <v>#N/A</v>
      </c>
      <c r="I100" s="12" t="e">
        <f>'Реестр Актемра'!S104</f>
        <v>#N/A</v>
      </c>
    </row>
    <row r="101" spans="2:9" ht="14.25">
      <c r="B101" s="13">
        <v>97</v>
      </c>
      <c r="C101" s="9">
        <f>'Реестр Актемра'!C105</f>
        <v>0</v>
      </c>
      <c r="D101" s="9">
        <f>'Реестр Актемра'!D105</f>
        <v>0</v>
      </c>
      <c r="E101" s="10">
        <f>'Реестр Актемра'!F105</f>
        <v>0</v>
      </c>
      <c r="F101" s="12" t="e">
        <f>'Реестр Актемра'!K105</f>
        <v>#N/A</v>
      </c>
      <c r="G101" s="13" t="e">
        <f>'Реестр Актемра'!H105</f>
        <v>#N/A</v>
      </c>
      <c r="H101" s="12" t="e">
        <f>'Реестр Актемра'!R105</f>
        <v>#N/A</v>
      </c>
      <c r="I101" s="12" t="e">
        <f>'Реестр Актемра'!S105</f>
        <v>#N/A</v>
      </c>
    </row>
    <row r="102" spans="2:9" ht="14.25">
      <c r="B102" s="13">
        <v>98</v>
      </c>
      <c r="C102" s="9">
        <f>'Реестр Актемра'!C106</f>
        <v>0</v>
      </c>
      <c r="D102" s="9">
        <f>'Реестр Актемра'!D106</f>
        <v>0</v>
      </c>
      <c r="E102" s="10">
        <f>'Реестр Актемра'!F106</f>
        <v>0</v>
      </c>
      <c r="F102" s="12" t="e">
        <f>'Реестр Актемра'!K106</f>
        <v>#N/A</v>
      </c>
      <c r="G102" s="13" t="e">
        <f>'Реестр Актемра'!H106</f>
        <v>#N/A</v>
      </c>
      <c r="H102" s="12" t="e">
        <f>'Реестр Актемра'!R106</f>
        <v>#N/A</v>
      </c>
      <c r="I102" s="12" t="e">
        <f>'Реестр Актемра'!S106</f>
        <v>#N/A</v>
      </c>
    </row>
    <row r="103" spans="2:9" ht="14.25">
      <c r="B103" s="13">
        <v>99</v>
      </c>
      <c r="C103" s="9">
        <f>'Реестр Актемра'!C107</f>
        <v>0</v>
      </c>
      <c r="D103" s="9">
        <f>'Реестр Актемра'!D107</f>
        <v>0</v>
      </c>
      <c r="E103" s="10">
        <f>'Реестр Актемра'!F107</f>
        <v>0</v>
      </c>
      <c r="F103" s="12" t="e">
        <f>'Реестр Актемра'!K107</f>
        <v>#N/A</v>
      </c>
      <c r="G103" s="13" t="e">
        <f>'Реестр Актемра'!H107</f>
        <v>#N/A</v>
      </c>
      <c r="H103" s="12" t="e">
        <f>'Реестр Актемра'!R107</f>
        <v>#N/A</v>
      </c>
      <c r="I103" s="12" t="e">
        <f>'Реестр Актемра'!S107</f>
        <v>#N/A</v>
      </c>
    </row>
    <row r="104" spans="2:9" ht="14.25">
      <c r="B104" s="13">
        <v>100</v>
      </c>
      <c r="C104" s="9">
        <f>'Реестр Актемра'!C108</f>
        <v>0</v>
      </c>
      <c r="D104" s="9">
        <f>'Реестр Актемра'!D108</f>
        <v>0</v>
      </c>
      <c r="E104" s="10">
        <f>'Реестр Актемра'!F108</f>
        <v>0</v>
      </c>
      <c r="F104" s="12" t="e">
        <f>'Реестр Актемра'!K108</f>
        <v>#N/A</v>
      </c>
      <c r="G104" s="13" t="e">
        <f>'Реестр Актемра'!H108</f>
        <v>#N/A</v>
      </c>
      <c r="H104" s="12" t="e">
        <f>'Реестр Актемра'!R108</f>
        <v>#N/A</v>
      </c>
      <c r="I104" s="12" t="e">
        <f>'Реестр Актемра'!S108</f>
        <v>#N/A</v>
      </c>
    </row>
  </sheetData>
  <sheetProtection/>
  <mergeCells count="7">
    <mergeCell ref="B3:B4"/>
    <mergeCell ref="C3:C4"/>
    <mergeCell ref="D3:D4"/>
    <mergeCell ref="E3:E4"/>
    <mergeCell ref="F3:F4"/>
    <mergeCell ref="H3:I3"/>
    <mergeCell ref="G3:G4"/>
  </mergeCells>
  <conditionalFormatting sqref="B5:I104">
    <cfRule type="containsErrors" priority="1" dxfId="13" stopIfTrue="1">
      <formula>ISERROR(B5)</formula>
    </cfRule>
    <cfRule type="cellIs" priority="2" dxfId="13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G8:I104 G6:I7 G5 I5 F11:F10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2:G35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2:7" ht="14.25">
      <c r="B2" s="5"/>
      <c r="C2" s="5"/>
      <c r="D2" s="5"/>
      <c r="E2" s="5"/>
      <c r="F2" s="5"/>
      <c r="G2" s="5"/>
    </row>
    <row r="3" spans="2:7" ht="14.25">
      <c r="B3" s="2"/>
      <c r="C3" s="2"/>
      <c r="D3" s="2"/>
      <c r="E3" s="2"/>
      <c r="F3" s="2"/>
      <c r="G3" s="5"/>
    </row>
    <row r="4" spans="2:7" ht="14.25">
      <c r="B4" s="2"/>
      <c r="C4" s="2"/>
      <c r="D4" s="2"/>
      <c r="E4" s="2"/>
      <c r="F4" s="2"/>
      <c r="G4" s="5"/>
    </row>
    <row r="5" spans="2:7" ht="14.25">
      <c r="B5" s="2"/>
      <c r="C5" s="2"/>
      <c r="D5" s="2"/>
      <c r="E5" s="1">
        <v>348</v>
      </c>
      <c r="F5" s="2"/>
      <c r="G5" s="5"/>
    </row>
    <row r="6" spans="2:7" ht="14.25">
      <c r="B6" s="2"/>
      <c r="C6" s="2" t="s">
        <v>15</v>
      </c>
      <c r="D6" s="2"/>
      <c r="E6" s="2"/>
      <c r="F6" s="2"/>
      <c r="G6" s="5"/>
    </row>
    <row r="7" spans="2:7" ht="14.25">
      <c r="B7" s="2"/>
      <c r="C7" s="3">
        <v>2</v>
      </c>
      <c r="D7" s="3">
        <f aca="true" t="shared" si="0" ref="D7:D14">C7*80</f>
        <v>160</v>
      </c>
      <c r="E7" s="2">
        <f aca="true" t="shared" si="1" ref="E7:E14">$E$5</f>
        <v>348</v>
      </c>
      <c r="F7" s="2">
        <f aca="true" t="shared" si="2" ref="F7:F14">D7-E7</f>
        <v>-188</v>
      </c>
      <c r="G7" s="5"/>
    </row>
    <row r="8" spans="2:7" ht="14.25">
      <c r="B8" s="2"/>
      <c r="C8" s="3">
        <v>3</v>
      </c>
      <c r="D8" s="3">
        <f t="shared" si="0"/>
        <v>240</v>
      </c>
      <c r="E8" s="2">
        <f t="shared" si="1"/>
        <v>348</v>
      </c>
      <c r="F8" s="2">
        <f t="shared" si="2"/>
        <v>-108</v>
      </c>
      <c r="G8" s="5"/>
    </row>
    <row r="9" spans="2:7" ht="14.25">
      <c r="B9" s="2"/>
      <c r="C9" s="3">
        <v>4</v>
      </c>
      <c r="D9" s="3">
        <f t="shared" si="0"/>
        <v>320</v>
      </c>
      <c r="E9" s="2">
        <f t="shared" si="1"/>
        <v>348</v>
      </c>
      <c r="F9" s="2">
        <f t="shared" si="2"/>
        <v>-28</v>
      </c>
      <c r="G9" s="5"/>
    </row>
    <row r="10" spans="2:7" ht="14.25">
      <c r="B10" s="2"/>
      <c r="C10" s="3">
        <v>5</v>
      </c>
      <c r="D10" s="3">
        <f t="shared" si="0"/>
        <v>400</v>
      </c>
      <c r="E10" s="2">
        <f t="shared" si="1"/>
        <v>348</v>
      </c>
      <c r="F10" s="2">
        <f t="shared" si="2"/>
        <v>52</v>
      </c>
      <c r="G10" s="5"/>
    </row>
    <row r="11" spans="2:7" ht="14.25">
      <c r="B11" s="2"/>
      <c r="C11" s="3">
        <v>6</v>
      </c>
      <c r="D11" s="3">
        <f t="shared" si="0"/>
        <v>480</v>
      </c>
      <c r="E11" s="2">
        <f t="shared" si="1"/>
        <v>348</v>
      </c>
      <c r="F11" s="2">
        <f t="shared" si="2"/>
        <v>132</v>
      </c>
      <c r="G11" s="5"/>
    </row>
    <row r="12" spans="2:7" ht="14.25">
      <c r="B12" s="2"/>
      <c r="C12" s="3">
        <v>7</v>
      </c>
      <c r="D12" s="3">
        <f t="shared" si="0"/>
        <v>560</v>
      </c>
      <c r="E12" s="2">
        <f t="shared" si="1"/>
        <v>348</v>
      </c>
      <c r="F12" s="2">
        <f t="shared" si="2"/>
        <v>212</v>
      </c>
      <c r="G12" s="5"/>
    </row>
    <row r="13" spans="2:7" ht="14.25">
      <c r="B13" s="2"/>
      <c r="C13" s="3">
        <v>8</v>
      </c>
      <c r="D13" s="3">
        <f t="shared" si="0"/>
        <v>640</v>
      </c>
      <c r="E13" s="2">
        <f t="shared" si="1"/>
        <v>348</v>
      </c>
      <c r="F13" s="2">
        <f t="shared" si="2"/>
        <v>292</v>
      </c>
      <c r="G13" s="5"/>
    </row>
    <row r="14" spans="2:7" ht="14.25">
      <c r="B14" s="2"/>
      <c r="C14" s="3">
        <v>9</v>
      </c>
      <c r="D14" s="3">
        <f t="shared" si="0"/>
        <v>720</v>
      </c>
      <c r="E14" s="2">
        <f t="shared" si="1"/>
        <v>348</v>
      </c>
      <c r="F14" s="2">
        <f t="shared" si="2"/>
        <v>372</v>
      </c>
      <c r="G14" s="5"/>
    </row>
    <row r="15" spans="2:7" ht="14.25">
      <c r="B15" s="2"/>
      <c r="C15" s="2"/>
      <c r="D15" s="2"/>
      <c r="E15" s="2"/>
      <c r="F15" s="2"/>
      <c r="G15" s="5"/>
    </row>
    <row r="16" spans="2:7" ht="14.25">
      <c r="B16" s="2"/>
      <c r="C16" s="2" t="s">
        <v>16</v>
      </c>
      <c r="D16" s="2"/>
      <c r="E16" s="2"/>
      <c r="F16" s="2"/>
      <c r="G16" s="5"/>
    </row>
    <row r="17" spans="2:7" ht="14.25">
      <c r="B17" s="2"/>
      <c r="C17" s="3">
        <v>1</v>
      </c>
      <c r="D17" s="3">
        <v>200</v>
      </c>
      <c r="E17" s="2">
        <f>$E$5</f>
        <v>348</v>
      </c>
      <c r="F17" s="2">
        <f>D17-E17</f>
        <v>-148</v>
      </c>
      <c r="G17" s="5"/>
    </row>
    <row r="18" spans="2:7" ht="14.25">
      <c r="B18" s="2"/>
      <c r="C18" s="3">
        <v>2</v>
      </c>
      <c r="D18" s="3">
        <v>400</v>
      </c>
      <c r="E18" s="2">
        <f>$E$5</f>
        <v>348</v>
      </c>
      <c r="F18" s="2">
        <f>D18-E18</f>
        <v>52</v>
      </c>
      <c r="G18" s="5"/>
    </row>
    <row r="19" spans="2:7" ht="14.25">
      <c r="B19" s="2"/>
      <c r="C19" s="3">
        <v>3</v>
      </c>
      <c r="D19" s="3">
        <v>600</v>
      </c>
      <c r="E19" s="2">
        <f>$E$5</f>
        <v>348</v>
      </c>
      <c r="F19" s="2">
        <f>D19-E19</f>
        <v>252</v>
      </c>
      <c r="G19" s="5"/>
    </row>
    <row r="20" spans="2:7" ht="14.25">
      <c r="B20" s="2"/>
      <c r="C20" s="3">
        <v>4</v>
      </c>
      <c r="D20" s="3">
        <v>800</v>
      </c>
      <c r="E20" s="2">
        <f>$E$5</f>
        <v>348</v>
      </c>
      <c r="F20" s="2">
        <f>D20-E20</f>
        <v>452</v>
      </c>
      <c r="G20" s="5"/>
    </row>
    <row r="21" spans="2:7" ht="14.25">
      <c r="B21" s="2"/>
      <c r="C21" s="2"/>
      <c r="D21" s="2"/>
      <c r="E21" s="2"/>
      <c r="F21" s="2"/>
      <c r="G21" s="5"/>
    </row>
    <row r="22" spans="2:7" ht="14.25">
      <c r="B22" s="2"/>
      <c r="C22" s="4" t="s">
        <v>24</v>
      </c>
      <c r="D22" s="3">
        <v>280</v>
      </c>
      <c r="E22" s="2">
        <f>$E$5</f>
        <v>348</v>
      </c>
      <c r="F22" s="2">
        <f>D22-E22</f>
        <v>-68</v>
      </c>
      <c r="G22" s="5"/>
    </row>
    <row r="23" spans="2:7" ht="14.25">
      <c r="B23" s="2"/>
      <c r="C23" s="4" t="s">
        <v>25</v>
      </c>
      <c r="D23" s="3">
        <v>360</v>
      </c>
      <c r="E23" s="2">
        <f>$E$5</f>
        <v>348</v>
      </c>
      <c r="F23" s="2">
        <f>D23-E23</f>
        <v>12</v>
      </c>
      <c r="G23" s="5"/>
    </row>
    <row r="24" spans="2:7" ht="14.25">
      <c r="B24" s="2"/>
      <c r="C24" s="4" t="s">
        <v>26</v>
      </c>
      <c r="D24" s="3">
        <v>440</v>
      </c>
      <c r="E24" s="2">
        <f>$E$5</f>
        <v>348</v>
      </c>
      <c r="F24" s="2">
        <f>D24-E24</f>
        <v>92</v>
      </c>
      <c r="G24" s="5"/>
    </row>
    <row r="25" spans="2:7" ht="14.25">
      <c r="B25" s="2"/>
      <c r="C25" s="2"/>
      <c r="D25" s="2"/>
      <c r="E25" s="2"/>
      <c r="F25" s="2"/>
      <c r="G25" s="5"/>
    </row>
    <row r="26" spans="2:7" ht="14.25">
      <c r="B26" s="2"/>
      <c r="C26" s="4" t="s">
        <v>17</v>
      </c>
      <c r="D26" s="3">
        <v>480</v>
      </c>
      <c r="E26" s="2">
        <f>$E$5</f>
        <v>348</v>
      </c>
      <c r="F26" s="2">
        <f>D26-E26</f>
        <v>132</v>
      </c>
      <c r="G26" s="5"/>
    </row>
    <row r="27" spans="2:7" ht="14.25">
      <c r="B27" s="2"/>
      <c r="C27" s="4" t="s">
        <v>18</v>
      </c>
      <c r="D27" s="3">
        <v>560</v>
      </c>
      <c r="E27" s="2">
        <f>$E$5</f>
        <v>348</v>
      </c>
      <c r="F27" s="2">
        <f>D27-E27</f>
        <v>212</v>
      </c>
      <c r="G27" s="5"/>
    </row>
    <row r="28" spans="2:7" ht="14.25">
      <c r="B28" s="2"/>
      <c r="C28" s="4" t="s">
        <v>19</v>
      </c>
      <c r="D28" s="3">
        <v>640</v>
      </c>
      <c r="E28" s="2">
        <f>$E$5</f>
        <v>348</v>
      </c>
      <c r="F28" s="2">
        <f>D28-E28</f>
        <v>292</v>
      </c>
      <c r="G28" s="5"/>
    </row>
    <row r="29" spans="2:7" ht="14.25">
      <c r="B29" s="2"/>
      <c r="C29" s="4" t="s">
        <v>20</v>
      </c>
      <c r="D29" s="3">
        <v>720</v>
      </c>
      <c r="E29" s="2">
        <f>$E$5</f>
        <v>348</v>
      </c>
      <c r="F29" s="2">
        <f>D29-E29</f>
        <v>372</v>
      </c>
      <c r="G29" s="5"/>
    </row>
    <row r="30" spans="2:7" ht="14.25">
      <c r="B30" s="2"/>
      <c r="C30" s="2"/>
      <c r="D30" s="3"/>
      <c r="E30" s="2"/>
      <c r="F30" s="2"/>
      <c r="G30" s="5"/>
    </row>
    <row r="31" spans="2:7" ht="14.25">
      <c r="B31" s="2"/>
      <c r="C31" s="4" t="s">
        <v>21</v>
      </c>
      <c r="D31" s="3">
        <v>680</v>
      </c>
      <c r="E31" s="2">
        <f>$E$5</f>
        <v>348</v>
      </c>
      <c r="F31" s="2">
        <f>D31-E31</f>
        <v>332</v>
      </c>
      <c r="G31" s="5"/>
    </row>
    <row r="32" spans="2:7" ht="14.25">
      <c r="B32" s="2"/>
      <c r="C32" s="4" t="s">
        <v>22</v>
      </c>
      <c r="D32" s="3">
        <v>760</v>
      </c>
      <c r="E32" s="2">
        <f>$E$5</f>
        <v>348</v>
      </c>
      <c r="F32" s="2">
        <f>D32-E32</f>
        <v>412</v>
      </c>
      <c r="G32" s="5"/>
    </row>
    <row r="33" spans="2:7" ht="14.25">
      <c r="B33" s="2"/>
      <c r="C33" s="4" t="s">
        <v>23</v>
      </c>
      <c r="D33" s="3">
        <v>840</v>
      </c>
      <c r="E33" s="2">
        <f>$E$5</f>
        <v>348</v>
      </c>
      <c r="F33" s="2">
        <f>D33-E33</f>
        <v>492</v>
      </c>
      <c r="G33" s="5"/>
    </row>
    <row r="34" spans="2:7" ht="14.25">
      <c r="B34" s="2"/>
      <c r="C34" s="4" t="s">
        <v>27</v>
      </c>
      <c r="D34" s="3">
        <v>920</v>
      </c>
      <c r="E34" s="2">
        <f>$E$5</f>
        <v>348</v>
      </c>
      <c r="F34" s="2">
        <f>D34-E34</f>
        <v>572</v>
      </c>
      <c r="G34" s="5"/>
    </row>
    <row r="35" spans="2:7" ht="14.25">
      <c r="B35" s="5"/>
      <c r="C35" s="5"/>
      <c r="D35" s="5"/>
      <c r="E35" s="5"/>
      <c r="F35" s="5"/>
      <c r="G35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Jury</dc:creator>
  <cp:keywords/>
  <dc:description/>
  <cp:lastModifiedBy>Юрий Лукьяненко</cp:lastModifiedBy>
  <cp:lastPrinted>2015-07-12T14:03:55Z</cp:lastPrinted>
  <dcterms:created xsi:type="dcterms:W3CDTF">2015-07-10T03:39:59Z</dcterms:created>
  <dcterms:modified xsi:type="dcterms:W3CDTF">2015-09-23T05:04:38Z</dcterms:modified>
  <cp:category/>
  <cp:version/>
  <cp:contentType/>
  <cp:contentStatus/>
</cp:coreProperties>
</file>